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omments/comment1.xml" ContentType="application/vnd.openxmlformats-officedocument.spreadsheetml.comments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tables/table2.xml" ContentType="application/vnd.openxmlformats-officedocument.spreadsheetml.table+xml"/>
  <Override PartName="/xl/worksheets/sheet5.xml" ContentType="application/vnd.openxmlformats-officedocument.spreadsheetml.worksheet+xml"/>
  <Override PartName="/xl/tables/table3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ables/table4.xml" ContentType="application/vnd.openxmlformats-officedocument.spreadsheetml.table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drawings/drawing1.xml" ContentType="application/vnd.openxmlformats-officedocument.drawing+xml"/>
  <Override PartName="/xl/tables/table5.xml" ContentType="application/vnd.openxmlformats-officedocument.spreadsheetml.table+xml"/>
  <Override PartName="/xl/worksheets/sheet10.xml" ContentType="application/vnd.openxmlformats-officedocument.spreadsheetml.worksheet+xml"/>
  <Override PartName="/xl/tables/table6.xml" ContentType="application/vnd.openxmlformats-officedocument.spreadsheetml.table+xml"/>
  <Override PartName="/xl/worksheets/sheet11.xml" ContentType="application/vnd.openxmlformats-officedocument.spreadsheetml.worksheet+xml"/>
  <Override PartName="/xl/tables/table7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 Me" sheetId="1" state="visible" r:id="rId1"/>
    <sheet xmlns:r="http://schemas.openxmlformats.org/officeDocument/2006/relationships" name="Funding Summary" sheetId="2" state="visible" r:id="rId2"/>
    <sheet xmlns:r="http://schemas.openxmlformats.org/officeDocument/2006/relationships" name="Budget" sheetId="3" state="visible" r:id="rId3"/>
    <sheet xmlns:r="http://schemas.openxmlformats.org/officeDocument/2006/relationships" name="Grant Scenarios" sheetId="4" state="visible" r:id="rId4"/>
    <sheet xmlns:r="http://schemas.openxmlformats.org/officeDocument/2006/relationships" name="Work Packages" sheetId="5" state="visible" r:id="rId5"/>
    <sheet xmlns:r="http://schemas.openxmlformats.org/officeDocument/2006/relationships" name="Milestones Gantt" sheetId="6" state="visible" r:id="rId6"/>
    <sheet xmlns:r="http://schemas.openxmlformats.org/officeDocument/2006/relationships" name="Cashflow Claims" sheetId="7" state="visible" r:id="rId7"/>
    <sheet xmlns:r="http://schemas.openxmlformats.org/officeDocument/2006/relationships" name="FTE Plan" sheetId="8" state="visible" r:id="rId8"/>
    <sheet xmlns:r="http://schemas.openxmlformats.org/officeDocument/2006/relationships" name="Revenue Forecast" sheetId="9" state="visible" r:id="rId9"/>
    <sheet xmlns:r="http://schemas.openxmlformats.org/officeDocument/2006/relationships" name="Risk Register" sheetId="10" state="visible" r:id="rId10"/>
    <sheet xmlns:r="http://schemas.openxmlformats.org/officeDocument/2006/relationships" name="Sources" sheetId="11" state="visible" r:id="rId11"/>
  </sheets>
  <definedNames>
    <definedName name="_xlnm._FilterDatabase" localSheetId="2" hidden="1">'Budget'!$A$3:$I$22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£#,##0"/>
    <numFmt numFmtId="165" formatCode="0.0"/>
  </numFmts>
  <fonts count="5">
    <font>
      <name val="Calibri"/>
      <family val="2"/>
      <color theme="1"/>
      <sz val="11"/>
      <scheme val="minor"/>
    </font>
    <font>
      <b val="1"/>
      <color rgb="00161C24"/>
      <sz val="16"/>
    </font>
    <font>
      <i val="1"/>
      <color rgb="005C6370"/>
      <sz val="10"/>
    </font>
    <font>
      <b val="1"/>
      <color rgb="00FFFFFF"/>
    </font>
    <font>
      <b val="1"/>
    </font>
  </fonts>
  <fills count="6">
    <fill>
      <patternFill/>
    </fill>
    <fill>
      <patternFill patternType="gray125"/>
    </fill>
    <fill>
      <patternFill patternType="solid">
        <fgColor rgb="00161C24"/>
      </patternFill>
    </fill>
    <fill>
      <patternFill patternType="solid">
        <fgColor rgb="00EAF6DA"/>
      </patternFill>
    </fill>
    <fill>
      <patternFill patternType="solid">
        <fgColor rgb="00F4F6F8"/>
      </patternFill>
    </fill>
    <fill>
      <patternFill patternType="solid">
        <fgColor rgb="0092CB50"/>
      </patternFill>
    </fill>
  </fills>
  <borders count="2">
    <border>
      <left/>
      <right/>
      <top/>
      <bottom/>
      <diagonal/>
    </border>
    <border>
      <left style="thin">
        <color rgb="00DDE5E8"/>
      </left>
      <right style="thin">
        <color rgb="00DDE5E8"/>
      </right>
      <top style="thin">
        <color rgb="00DDE5E8"/>
      </top>
      <bottom style="thin">
        <color rgb="00DDE5E8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0" fontId="2" fillId="0" borderId="0" applyAlignment="1" pivotButton="0" quotePrefix="0" xfId="0">
      <alignment vertical="top" wrapText="1"/>
    </xf>
    <xf numFmtId="0" fontId="3" fillId="2" borderId="1" applyAlignment="1" pivotButton="0" quotePrefix="0" xfId="0">
      <alignment vertical="top" wrapText="1"/>
    </xf>
    <xf numFmtId="0" fontId="0" fillId="0" borderId="1" applyAlignment="1" pivotButton="0" quotePrefix="0" xfId="0">
      <alignment vertical="top" wrapText="1"/>
    </xf>
    <xf numFmtId="0" fontId="4" fillId="0" borderId="1" applyAlignment="1" pivotButton="0" quotePrefix="0" xfId="0">
      <alignment vertical="top" wrapText="1"/>
    </xf>
    <xf numFmtId="164" fontId="0" fillId="3" borderId="1" applyAlignment="1" pivotButton="0" quotePrefix="0" xfId="0">
      <alignment vertical="top" wrapText="1"/>
    </xf>
    <xf numFmtId="164" fontId="0" fillId="4" borderId="1" applyAlignment="1" pivotButton="0" quotePrefix="0" xfId="0">
      <alignment vertical="top" wrapText="1"/>
    </xf>
    <xf numFmtId="9" fontId="0" fillId="4" borderId="1" applyAlignment="1" pivotButton="0" quotePrefix="0" xfId="0">
      <alignment vertical="top" wrapText="1"/>
    </xf>
    <xf numFmtId="0" fontId="0" fillId="4" borderId="1" applyAlignment="1" pivotButton="0" quotePrefix="0" xfId="0">
      <alignment vertical="top" wrapText="1"/>
    </xf>
    <xf numFmtId="0" fontId="0" fillId="3" borderId="1" applyAlignment="1" pivotButton="0" quotePrefix="0" xfId="0">
      <alignment vertical="top" wrapText="1"/>
    </xf>
    <xf numFmtId="164" fontId="0" fillId="0" borderId="1" applyAlignment="1" pivotButton="0" quotePrefix="0" xfId="0">
      <alignment vertical="top" wrapText="1"/>
    </xf>
    <xf numFmtId="164" fontId="4" fillId="0" borderId="1" applyAlignment="1" pivotButton="0" quotePrefix="0" xfId="0">
      <alignment vertical="top" wrapText="1"/>
    </xf>
    <xf numFmtId="164" fontId="4" fillId="3" borderId="1" applyAlignment="1" pivotButton="0" quotePrefix="0" xfId="0">
      <alignment vertical="top" wrapText="1"/>
    </xf>
    <xf numFmtId="9" fontId="0" fillId="0" borderId="1" applyAlignment="1" pivotButton="0" quotePrefix="0" xfId="0">
      <alignment vertical="top" wrapText="1"/>
    </xf>
    <xf numFmtId="0" fontId="3" fillId="5" borderId="1" applyAlignment="1" pivotButton="0" quotePrefix="0" xfId="0">
      <alignment vertical="top" wrapText="1"/>
    </xf>
    <xf numFmtId="165" fontId="0" fillId="3" borderId="1" applyAlignment="1" pivotButton="0" quotePrefix="0" xfId="0">
      <alignment vertical="top" wrapText="1"/>
    </xf>
    <xf numFmtId="1" fontId="0" fillId="0" borderId="1" applyAlignment="1" pivotButton="0" quotePrefix="0" xfId="0">
      <alignment vertical="top" wrapText="1"/>
    </xf>
  </cellXfs>
  <cellStyles count="1">
    <cellStyle name="Normal" xfId="0" builtinId="0" hidden="0"/>
  </cellStyles>
  <dxfs count="2">
    <dxf>
      <fill>
        <patternFill patternType="solid">
          <fgColor rgb="00F4B183"/>
        </patternFill>
      </fill>
    </dxf>
    <dxf>
      <fill>
        <patternFill patternType="solid">
          <fgColor rgb="00EAF6DA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styles" Target="styles.xml" Id="rId12"/><Relationship Type="http://schemas.openxmlformats.org/officeDocument/2006/relationships/theme" Target="theme/theme1.xml" Id="rId13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Revenue Forecast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'Revenue Forecast'!D3</f>
            </strRef>
          </tx>
          <spPr>
            <a:ln xmlns:a="http://schemas.openxmlformats.org/drawingml/2006/main">
              <a:prstDash val="solid"/>
            </a:ln>
          </spPr>
          <cat>
            <numRef>
              <f>'Revenue Forecast'!$A$4:$A$8</f>
            </numRef>
          </cat>
          <val>
            <numRef>
              <f>'Revenue Forecast'!$D$4:$D$8</f>
            </numRef>
          </val>
        </ser>
        <ser>
          <idx val="1"/>
          <order val="1"/>
          <tx>
            <strRef>
              <f>'Revenue Forecast'!E3</f>
            </strRef>
          </tx>
          <spPr>
            <a:ln xmlns:a="http://schemas.openxmlformats.org/drawingml/2006/main">
              <a:prstDash val="solid"/>
            </a:ln>
          </spPr>
          <cat>
            <numRef>
              <f>'Revenue Forecast'!$A$4:$A$8</f>
            </numRef>
          </cat>
          <val>
            <numRef>
              <f>'Revenue Forecast'!$E$4:$E$8</f>
            </numRef>
          </val>
        </ser>
        <ser>
          <idx val="2"/>
          <order val="2"/>
          <tx>
            <strRef>
              <f>'Revenue Forecast'!F3</f>
            </strRef>
          </tx>
          <spPr>
            <a:ln xmlns:a="http://schemas.openxmlformats.org/drawingml/2006/main">
              <a:prstDash val="solid"/>
            </a:ln>
          </spPr>
          <cat>
            <numRef>
              <f>'Revenue Forecast'!$A$4:$A$8</f>
            </numRef>
          </cat>
          <val>
            <numRef>
              <f>'Revenue Forecast'!$F$4:$F$8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Year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GBP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Direct FTE Forecast</a:t>
            </a:r>
          </a:p>
        </rich>
      </tx>
    </title>
    <plotArea>
      <lineChart>
        <grouping val="standard"/>
        <ser>
          <idx val="0"/>
          <order val="0"/>
          <tx>
            <strRef>
              <f>'Revenue Forecast'!K3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'Revenue Forecast'!$A$4:$A$8</f>
            </numRef>
          </cat>
          <val>
            <numRef>
              <f>'Revenue Forecast'!$K$4:$K$8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FTE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omments/comment1.xml><?xml version="1.0" encoding="utf-8"?>
<comments xmlns="http://schemas.openxmlformats.org/spreadsheetml/2006/main">
  <authors>
    <author>OpenAI</author>
  </authors>
  <commentList>
    <comment ref="B5" authorId="0" shapeId="0">
      <text>
        <t>Assumed eligible cost base excludes a placeholder £25k for items likely to be partly ineligible. Validate with grant adviser.</t>
      </text>
    </comment>
    <comment ref="B6" authorId="0" shapeId="0">
      <text>
        <t>Target grant rate is an assumption for planning. Actual intervention rate depends on company size, eligible costs and grant route.</t>
      </text>
    </comment>
    <comment ref="B7" authorId="0" shapeId="0">
      <text>
        <t>Indicative grant ask only. Do not submit before adviser review.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10</row>
      <rowOff>0</rowOff>
    </from>
    <ext cx="5760000" cy="25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7</col>
      <colOff>0</colOff>
      <row>10</row>
      <rowOff>0</rowOff>
    </from>
    <ext cx="5040000" cy="25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ables/table1.xml><?xml version="1.0" encoding="utf-8"?>
<table xmlns="http://schemas.openxmlformats.org/spreadsheetml/2006/main" id="1" name="BudgetTable" displayName="BudgetTable" ref="A3:I21" headerRowCount="1">
  <autoFilter ref="A3:I21"/>
  <tableColumns count="9">
    <tableColumn id="1" name="ID"/>
    <tableColumn id="2" name="Category"/>
    <tableColumn id="3" name="Cost item"/>
    <tableColumn id="4" name="Qty/FTE"/>
    <tableColumn id="5" name="Months"/>
    <tableColumn id="6" name="Monthly/Unit cost"/>
    <tableColumn id="7" name="Total cost"/>
    <tableColumn id="8" name="Eligibility assumption"/>
    <tableColumn id="9" name="Notes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2" name="GrantScenarios" displayName="GrantScenarios" ref="A3:G9" headerRowCount="1">
  <autoFilter ref="A3:G9"/>
  <tableColumns count="7">
    <tableColumn id="1" name="Scenario"/>
    <tableColumn id="2" name="Total project cost"/>
    <tableColumn id="3" name="Assumed eligible cost"/>
    <tableColumn id="4" name="Grant rate"/>
    <tableColumn id="5" name="Grant amount"/>
    <tableColumn id="6" name="Match funding"/>
    <tableColumn id="7" name="Notes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WorkPackages" displayName="WorkPackages" ref="A3:G11" headerRowCount="1">
  <autoFilter ref="A3:G11"/>
  <tableColumns count="7">
    <tableColumn id="1" name="WP"/>
    <tableColumn id="2" name="Work package"/>
    <tableColumn id="3" name="Start month"/>
    <tableColumn id="4" name="End month"/>
    <tableColumn id="5" name="Budget allocation"/>
    <tableColumn id="6" name="Lead role"/>
    <tableColumn id="7" name="Key deliverables"/>
  </tableColumns>
  <tableStyleInfo name="TableStyleMedium4" showFirstColumn="0" showLastColumn="0" showRowStripes="1" showColumnStripes="0"/>
</table>
</file>

<file path=xl/tables/table4.xml><?xml version="1.0" encoding="utf-8"?>
<table xmlns="http://schemas.openxmlformats.org/spreadsheetml/2006/main" id="4" name="CashflowClaims" displayName="CashflowClaims" ref="A3:H10" headerRowCount="1">
  <autoFilter ref="A3:H10"/>
  <tableColumns count="8">
    <tableColumn id="1" name="Quarter"/>
    <tableColumn id="2" name="Months"/>
    <tableColumn id="3" name="Planned spend"/>
    <tableColumn id="4" name="Cumulative spend"/>
    <tableColumn id="5" name="Grant receipt assumption"/>
    <tableColumn id="6" name="Company cash contribution this quarter"/>
    <tableColumn id="7" name="Cumulative company cash outflow before receipts"/>
    <tableColumn id="8" name="Notes"/>
  </tableColumns>
  <tableStyleInfo name="TableStyleMedium4" showFirstColumn="0" showLastColumn="0" showRowStripes="1" showColumnStripes="0"/>
</table>
</file>

<file path=xl/tables/table5.xml><?xml version="1.0" encoding="utf-8"?>
<table xmlns="http://schemas.openxmlformats.org/spreadsheetml/2006/main" id="5" name="RevenueForecast" displayName="RevenueForecast" ref="A3:K8" headerRowCount="1">
  <autoFilter ref="A3:K8"/>
  <tableColumns count="11">
    <tableColumn id="1" name="Year"/>
    <tableColumn id="2" name="Paying customers"/>
    <tableColumn id="3" name="Average ARR per customer"/>
    <tableColumn id="4" name="SaaS ARR"/>
    <tableColumn id="5" name="Implementation / services revenue"/>
    <tableColumn id="6" name="Total revenue"/>
    <tableColumn id="7" name="Direct costs"/>
    <tableColumn id="8" name="Gross profit"/>
    <tableColumn id="9" name="Core opex"/>
    <tableColumn id="10" name="Indicative EBITDA"/>
    <tableColumn id="11" name="Direct FTE"/>
  </tableColumns>
  <tableStyleInfo name="TableStyleMedium4" showFirstColumn="0" showLastColumn="0" showRowStripes="1" showColumnStripes="0"/>
</table>
</file>

<file path=xl/tables/table6.xml><?xml version="1.0" encoding="utf-8"?>
<table xmlns="http://schemas.openxmlformats.org/spreadsheetml/2006/main" id="6" name="RiskRegister" displayName="RiskRegister" ref="A3:G13" headerRowCount="1">
  <autoFilter ref="A3:G13"/>
  <tableColumns count="7">
    <tableColumn id="1" name="ID"/>
    <tableColumn id="2" name="Risk"/>
    <tableColumn id="3" name="Likelihood"/>
    <tableColumn id="4" name="Impact"/>
    <tableColumn id="5" name="Score"/>
    <tableColumn id="6" name="Mitigation"/>
    <tableColumn id="7" name="Owner"/>
  </tableColumns>
  <tableStyleInfo name="TableStyleMedium4" showFirstColumn="0" showLastColumn="0" showRowStripes="1" showColumnStripes="0"/>
</table>
</file>

<file path=xl/tables/table7.xml><?xml version="1.0" encoding="utf-8"?>
<table xmlns="http://schemas.openxmlformats.org/spreadsheetml/2006/main" id="7" name="SourcesTable" displayName="SourcesTable" ref="A3:C13" headerRowCount="1">
  <autoFilter ref="A3:C13"/>
  <tableColumns count="3">
    <tableColumn id="1" name="Source"/>
    <tableColumn id="2" name="URL"/>
    <tableColumn id="3" name="Used for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_rels/sheet11.xml.rels><Relationships xmlns="http://schemas.openxmlformats.org/package/2006/relationships"><Relationship Type="http://schemas.openxmlformats.org/officeDocument/2006/relationships/table" Target="/xl/tables/table7.xml" Id="rId1"/></Relationships>
</file>

<file path=xl/worksheets/_rels/sheet2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_rels/sheet3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_rels/sheet4.xml.rels><Relationships xmlns="http://schemas.openxmlformats.org/package/2006/relationships"><Relationship Type="http://schemas.openxmlformats.org/officeDocument/2006/relationships/table" Target="/xl/tables/table2.xml" Id="rId1"/></Relationships>
</file>

<file path=xl/worksheets/_rels/sheet5.xml.rels><Relationships xmlns="http://schemas.openxmlformats.org/package/2006/relationships"><Relationship Type="http://schemas.openxmlformats.org/officeDocument/2006/relationships/table" Target="/xl/tables/table3.xml" Id="rId1"/></Relationships>
</file>

<file path=xl/worksheets/_rels/sheet7.xml.rels><Relationships xmlns="http://schemas.openxmlformats.org/package/2006/relationships"><Relationship Type="http://schemas.openxmlformats.org/officeDocument/2006/relationships/table" Target="/xl/tables/table4.xml" Id="rId1"/></Relationships>
</file>

<file path=xl/worksheets/_rels/sheet9.xml.rels><Relationships xmlns="http://schemas.openxmlformats.org/package/2006/relationships"><Relationship Type="http://schemas.openxmlformats.org/officeDocument/2006/relationships/drawing" Target="/xl/drawings/drawing1.xml" Id="rId1"/><Relationship Type="http://schemas.openxmlformats.org/officeDocument/2006/relationships/table" Target="/xl/tables/table5.xm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1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8" customWidth="1" min="1" max="1"/>
    <col width="95" customWidth="1" min="2" max="2"/>
  </cols>
  <sheetData>
    <row r="1" ht="22" customHeight="1">
      <c r="A1" s="1" t="inlineStr">
        <is>
          <t>Halo Experience Portal - Budget, Milestones and Forecast Workbook</t>
        </is>
      </c>
    </row>
    <row r="2" ht="22" customHeight="1">
      <c r="A2" s="2" t="inlineStr">
        <is>
          <t>Draft grant support workbook - figures are planning assumptions and require accountant/grant adviser validation.</t>
        </is>
      </c>
    </row>
    <row r="3" ht="22" customHeight="1">
      <c r="A3" s="3" t="inlineStr">
        <is>
          <t>Item</t>
        </is>
      </c>
      <c r="B3" s="3" t="inlineStr">
        <is>
          <t>Draft position</t>
        </is>
      </c>
    </row>
    <row r="4" ht="22" customHeight="1">
      <c r="A4" s="4" t="inlineStr">
        <is>
          <t>Applicant</t>
        </is>
      </c>
      <c r="B4" s="4" t="inlineStr">
        <is>
          <t>HaloNinjas Ltd - legal entity details to confirm</t>
        </is>
      </c>
    </row>
    <row r="5" ht="22" customHeight="1">
      <c r="A5" s="4" t="inlineStr">
        <is>
          <t>Project</t>
        </is>
      </c>
      <c r="B5" s="4" t="inlineStr">
        <is>
          <t>Halo Experience Portal, working title subject to trademark/partner permission</t>
        </is>
      </c>
    </row>
    <row r="6" ht="22" customHeight="1">
      <c r="A6" s="4" t="inlineStr">
        <is>
          <t>Duration</t>
        </is>
      </c>
      <c r="B6" s="4" t="inlineStr">
        <is>
          <t>18 months</t>
        </is>
      </c>
    </row>
    <row r="7" ht="22" customHeight="1">
      <c r="A7" s="4" t="inlineStr">
        <is>
          <t>Indicative project cost</t>
        </is>
      </c>
      <c r="B7" s="4" t="inlineStr">
        <is>
          <t>£1.025m</t>
        </is>
      </c>
    </row>
    <row r="8" ht="22" customHeight="1">
      <c r="A8" s="4" t="inlineStr">
        <is>
          <t>Indicative grant ask</t>
        </is>
      </c>
      <c r="B8" s="4" t="inlineStr">
        <is>
          <t>£450k</t>
        </is>
      </c>
    </row>
    <row r="9" ht="22" customHeight="1">
      <c r="A9" s="4" t="inlineStr">
        <is>
          <t>Primary route</t>
        </is>
      </c>
      <c r="B9" s="4" t="inlineStr">
        <is>
          <t>Scottish Enterprise R&amp;D Grant, subject to adviser feedback</t>
        </is>
      </c>
    </row>
    <row r="10" ht="22" customHeight="1">
      <c r="A10" s="4" t="inlineStr">
        <is>
          <t>Workbook purpose</t>
        </is>
      </c>
      <c r="B10" s="4" t="inlineStr">
        <is>
          <t>Provide a structured budget, work package, claim and commercial forecast pack for grant conversations.</t>
        </is>
      </c>
    </row>
    <row r="11" ht="22" customHeight="1">
      <c r="A11" s="4" t="inlineStr">
        <is>
          <t>Important caveat</t>
        </is>
      </c>
      <c r="B11" s="4" t="inlineStr">
        <is>
          <t>Do not submit without confirming eligible costs, intervention rate, match funding and whether any project work has started.</t>
        </is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G13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8" customWidth="1" min="1" max="1"/>
    <col width="34" customWidth="1" min="2" max="2"/>
    <col width="12" customWidth="1" min="3" max="3"/>
    <col width="10" customWidth="1" min="4" max="4"/>
    <col width="10" customWidth="1" min="5" max="5"/>
    <col width="60" customWidth="1" min="6" max="6"/>
    <col width="20" customWidth="1" min="7" max="7"/>
  </cols>
  <sheetData>
    <row r="1" ht="22" customHeight="1">
      <c r="A1" s="1" t="inlineStr">
        <is>
          <t>Risk Register</t>
        </is>
      </c>
    </row>
    <row r="2" ht="22" customHeight="1">
      <c r="A2" s="2" t="inlineStr">
        <is>
          <t>Working risk log for grant application and project governance.</t>
        </is>
      </c>
    </row>
    <row r="3" ht="22" customHeight="1">
      <c r="A3" s="3" t="inlineStr">
        <is>
          <t>ID</t>
        </is>
      </c>
      <c r="B3" s="3" t="inlineStr">
        <is>
          <t>Risk</t>
        </is>
      </c>
      <c r="C3" s="3" t="inlineStr">
        <is>
          <t>Likelihood</t>
        </is>
      </c>
      <c r="D3" s="3" t="inlineStr">
        <is>
          <t>Impact</t>
        </is>
      </c>
      <c r="E3" s="3" t="inlineStr">
        <is>
          <t>Score</t>
        </is>
      </c>
      <c r="F3" s="3" t="inlineStr">
        <is>
          <t>Mitigation</t>
        </is>
      </c>
      <c r="G3" s="3" t="inlineStr">
        <is>
          <t>Owner</t>
        </is>
      </c>
    </row>
    <row r="4" ht="22" customHeight="1">
      <c r="A4" s="4" t="inlineStr">
        <is>
          <t>R01</t>
        </is>
      </c>
      <c r="B4" s="4" t="inlineStr">
        <is>
          <t>Halo API changes or limitations</t>
        </is>
      </c>
      <c r="C4" s="4" t="n">
        <v>3</v>
      </c>
      <c r="D4" s="4" t="n">
        <v>5</v>
      </c>
      <c r="E4" s="17">
        <f>C4*D4</f>
        <v/>
      </c>
      <c r="F4" s="4" t="inlineStr">
        <is>
          <t>Abstraction layer, integration tests, version monitoring, partner comms</t>
        </is>
      </c>
      <c r="G4" s="4" t="inlineStr">
        <is>
          <t>Technical Lead</t>
        </is>
      </c>
    </row>
    <row r="5" ht="22" customHeight="1">
      <c r="A5" s="4" t="inlineStr">
        <is>
          <t>R02</t>
        </is>
      </c>
      <c r="B5" s="4" t="inlineStr">
        <is>
          <t>Trademark / partner positioning risk</t>
        </is>
      </c>
      <c r="C5" s="4" t="n">
        <v>3</v>
      </c>
      <c r="D5" s="4" t="n">
        <v>5</v>
      </c>
      <c r="E5" s="17">
        <f>C5*D5</f>
        <v/>
      </c>
      <c r="F5" s="4" t="inlineStr">
        <is>
          <t>Use working title internally; confirm permission or neutral brand</t>
        </is>
      </c>
      <c r="G5" s="4" t="inlineStr">
        <is>
          <t>Project Sponsor</t>
        </is>
      </c>
    </row>
    <row r="6" ht="22" customHeight="1">
      <c r="A6" s="4" t="inlineStr">
        <is>
          <t>R03</t>
        </is>
      </c>
      <c r="B6" s="4" t="inlineStr">
        <is>
          <t>Grant eligibility gaps</t>
        </is>
      </c>
      <c r="C6" s="4" t="n">
        <v>3</v>
      </c>
      <c r="D6" s="4" t="n">
        <v>5</v>
      </c>
      <c r="E6" s="17">
        <f>C6*D6</f>
        <v/>
      </c>
      <c r="F6" s="4" t="inlineStr">
        <is>
          <t>Engage adviser early; validate eligible costs and start-date rules</t>
        </is>
      </c>
      <c r="G6" s="4" t="inlineStr">
        <is>
          <t>Project Sponsor</t>
        </is>
      </c>
    </row>
    <row r="7" ht="22" customHeight="1">
      <c r="A7" s="4" t="inlineStr">
        <is>
          <t>R04</t>
        </is>
      </c>
      <c r="B7" s="4" t="inlineStr">
        <is>
          <t>Scope creep into custom consultancy</t>
        </is>
      </c>
      <c r="C7" s="4" t="n">
        <v>4</v>
      </c>
      <c r="D7" s="4" t="n">
        <v>5</v>
      </c>
      <c r="E7" s="17">
        <f>C7*D7</f>
        <v/>
      </c>
      <c r="F7" s="4" t="inlineStr">
        <is>
          <t>MVP boundaries, product governance, template strategy</t>
        </is>
      </c>
      <c r="G7" s="4" t="inlineStr">
        <is>
          <t>Product Lead</t>
        </is>
      </c>
    </row>
    <row r="8" ht="22" customHeight="1">
      <c r="A8" s="4" t="inlineStr">
        <is>
          <t>R05</t>
        </is>
      </c>
      <c r="B8" s="4" t="inlineStr">
        <is>
          <t>Security / tenant isolation issue</t>
        </is>
      </c>
      <c r="C8" s="4" t="n">
        <v>3</v>
      </c>
      <c r="D8" s="4" t="n">
        <v>5</v>
      </c>
      <c r="E8" s="17">
        <f>C8*D8</f>
        <v/>
      </c>
      <c r="F8" s="4" t="inlineStr">
        <is>
          <t>Threat model, pen test, secure SDLC, least privilege</t>
        </is>
      </c>
      <c r="G8" s="4" t="inlineStr">
        <is>
          <t>Security Lead</t>
        </is>
      </c>
    </row>
    <row r="9" ht="22" customHeight="1">
      <c r="A9" s="4" t="inlineStr">
        <is>
          <t>R06</t>
        </is>
      </c>
      <c r="B9" s="4" t="inlineStr">
        <is>
          <t>Recruitment challenge</t>
        </is>
      </c>
      <c r="C9" s="4" t="n">
        <v>3</v>
      </c>
      <c r="D9" s="4" t="n">
        <v>3</v>
      </c>
      <c r="E9" s="17">
        <f>C9*D9</f>
        <v/>
      </c>
      <c r="F9" s="4" t="inlineStr">
        <is>
          <t>Hybrid roles, university links, contractor bridge</t>
        </is>
      </c>
      <c r="G9" s="4" t="inlineStr">
        <is>
          <t>Product Lead</t>
        </is>
      </c>
    </row>
    <row r="10" ht="22" customHeight="1">
      <c r="A10" s="4" t="inlineStr">
        <is>
          <t>R07</t>
        </is>
      </c>
      <c r="B10" s="4" t="inlineStr">
        <is>
          <t>Pilot customers slow to engage</t>
        </is>
      </c>
      <c r="C10" s="4" t="n">
        <v>3</v>
      </c>
      <c r="D10" s="4" t="n">
        <v>3</v>
      </c>
      <c r="E10" s="17">
        <f>C10*D10</f>
        <v/>
      </c>
      <c r="F10" s="4" t="inlineStr">
        <is>
          <t>Letters of support and named pilot sponsors pre-application</t>
        </is>
      </c>
      <c r="G10" s="4" t="inlineStr">
        <is>
          <t>Product Lead</t>
        </is>
      </c>
    </row>
    <row r="11" ht="22" customHeight="1">
      <c r="A11" s="4" t="inlineStr">
        <is>
          <t>R08</t>
        </is>
      </c>
      <c r="B11" s="4" t="inlineStr">
        <is>
          <t>Revenue slower than forecast</t>
        </is>
      </c>
      <c r="C11" s="4" t="n">
        <v>3</v>
      </c>
      <c r="D11" s="4" t="n">
        <v>4</v>
      </c>
      <c r="E11" s="17">
        <f>C11*D11</f>
        <v/>
      </c>
      <c r="F11" s="4" t="inlineStr">
        <is>
          <t>Stage-gated spend, partner validation, pricing tests</t>
        </is>
      </c>
      <c r="G11" s="4" t="inlineStr">
        <is>
          <t>Project Sponsor</t>
        </is>
      </c>
    </row>
    <row r="12" ht="22" customHeight="1">
      <c r="A12" s="4" t="inlineStr">
        <is>
          <t>R09</t>
        </is>
      </c>
      <c r="B12" s="4" t="inlineStr">
        <is>
          <t>AI trust / data protection concern</t>
        </is>
      </c>
      <c r="C12" s="4" t="n">
        <v>3</v>
      </c>
      <c r="D12" s="4" t="n">
        <v>3</v>
      </c>
      <c r="E12" s="17">
        <f>C12*D12</f>
        <v/>
      </c>
      <c r="F12" s="4" t="inlineStr">
        <is>
          <t>Make AI optional, constrained, auditable and retrieval-led</t>
        </is>
      </c>
      <c r="G12" s="4" t="inlineStr">
        <is>
          <t>Technical Lead</t>
        </is>
      </c>
    </row>
    <row r="13" ht="22" customHeight="1">
      <c r="A13" s="4" t="inlineStr">
        <is>
          <t>R10</t>
        </is>
      </c>
      <c r="B13" s="4" t="inlineStr">
        <is>
          <t>Insufficient match funding</t>
        </is>
      </c>
      <c r="C13" s="4" t="n">
        <v>3</v>
      </c>
      <c r="D13" s="4" t="n">
        <v>5</v>
      </c>
      <c r="E13" s="17">
        <f>C13*D13</f>
        <v/>
      </c>
      <c r="F13" s="4" t="inlineStr">
        <is>
          <t>Confirm match funding and cashflow capacity before submission</t>
        </is>
      </c>
      <c r="G13" s="4" t="inlineStr">
        <is>
          <t>Project Sponsor</t>
        </is>
      </c>
    </row>
  </sheetData>
  <conditionalFormatting sqref="E4:E13">
    <cfRule type="cellIs" priority="1" operator="greaterThanOrEqual" dxfId="0">
      <formula>15</formula>
    </cfRule>
    <cfRule type="cellIs" priority="2" operator="lessThan" dxfId="1">
      <formula>10</formula>
    </cfRule>
  </conditionalFormatting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C13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38" customWidth="1" min="1" max="1"/>
    <col width="95" customWidth="1" min="2" max="2"/>
    <col width="50" customWidth="1" min="3" max="3"/>
  </cols>
  <sheetData>
    <row r="1" ht="22" customHeight="1">
      <c r="A1" s="1" t="inlineStr">
        <is>
          <t>Sources and Working Notes</t>
        </is>
      </c>
    </row>
    <row r="2" ht="22" customHeight="1">
      <c r="A2" s="2" t="inlineStr">
        <is>
          <t>Plain URLs used to prepare the pack. Check current pages again before submission.</t>
        </is>
      </c>
    </row>
    <row r="3" ht="22" customHeight="1">
      <c r="A3" s="3" t="inlineStr">
        <is>
          <t>Source</t>
        </is>
      </c>
      <c r="B3" s="3" t="inlineStr">
        <is>
          <t>URL</t>
        </is>
      </c>
      <c r="C3" s="3" t="inlineStr">
        <is>
          <t>Used for</t>
        </is>
      </c>
    </row>
    <row r="4" ht="22" customHeight="1">
      <c r="A4" s="4" t="inlineStr">
        <is>
          <t>Scottish Enterprise R&amp;D Grants</t>
        </is>
      </c>
      <c r="B4" s="4" t="inlineStr">
        <is>
          <t>https://www.scottish-enterprise.com/how-we-can-help/funding-and-grants/business-grants-and-funding-calls/research-and-development-grants</t>
        </is>
      </c>
      <c r="C4" s="4" t="inlineStr">
        <is>
          <t>Primary grant fit, eligibility, minimum grant, economic impact, fair work/net zero</t>
        </is>
      </c>
    </row>
    <row r="5" ht="22" customHeight="1">
      <c r="A5" s="4" t="inlineStr">
        <is>
          <t>Find Business Support - Scottish Enterprise R&amp;D grants</t>
        </is>
      </c>
      <c r="B5" s="4" t="inlineStr">
        <is>
          <t>https://findbusinesssupport.gov.scot/service/funding/research-and-development-grants</t>
        </is>
      </c>
      <c r="C5" s="4" t="inlineStr">
        <is>
          <t>Funding rates and grant minimum cross-check</t>
        </is>
      </c>
    </row>
    <row r="6" ht="22" customHeight="1">
      <c r="A6" s="4" t="inlineStr">
        <is>
          <t>Find Business Support - R&amp;D project support</t>
        </is>
      </c>
      <c r="B6" s="4" t="inlineStr">
        <is>
          <t>https://findbusinesssupport.gov.scot/service/funding/funding-to-support-research-and-development-projects</t>
        </is>
      </c>
      <c r="C6" s="4" t="inlineStr">
        <is>
          <t>Smaller R&amp;D support route</t>
        </is>
      </c>
    </row>
    <row r="7" ht="22" customHeight="1">
      <c r="A7" s="4" t="inlineStr">
        <is>
          <t>SMART: SCOTLAND</t>
        </is>
      </c>
      <c r="B7" s="4" t="inlineStr">
        <is>
          <t>https://www.scottish-enterprise.com/how-we-can-help/funding-and-grants/business-grants-and-funding-calls/smart-scotland-grant</t>
        </is>
      </c>
      <c r="C7" s="4" t="inlineStr">
        <is>
          <t>Feasibility fallback route, on-hold status, rates and cap</t>
        </is>
      </c>
    </row>
    <row r="8" ht="22" customHeight="1">
      <c r="A8" s="4" t="inlineStr">
        <is>
          <t>HIE Digital and Technology Adoption Grant</t>
        </is>
      </c>
      <c r="B8" s="4" t="inlineStr">
        <is>
          <t>https://findbusinesssupport.gov.scot/service/funding/digital-and-technology-adoption-capital-grant</t>
        </is>
      </c>
      <c r="C8" s="4" t="inlineStr">
        <is>
          <t>Inverness/HIE adjacent route and cost exclusions</t>
        </is>
      </c>
    </row>
    <row r="9" ht="22" customHeight="1">
      <c r="A9" s="4" t="inlineStr">
        <is>
          <t>Interface Standard Innovation Vouchers</t>
        </is>
      </c>
      <c r="B9" s="4" t="inlineStr">
        <is>
          <t>https://interface-online.org.uk/vouchers/standard-innovation-vouchers/</t>
        </is>
      </c>
      <c r="C9" s="4" t="inlineStr">
        <is>
          <t>Academic collaboration seed funding</t>
        </is>
      </c>
    </row>
    <row r="10" ht="22" customHeight="1">
      <c r="A10" s="4" t="inlineStr">
        <is>
          <t>UKRI Innovate UK Smart Grants guidance</t>
        </is>
      </c>
      <c r="B10" s="4" t="inlineStr">
        <is>
          <t>https://www.ukri.org/councils/innovate-uk/guidance-for-applicants/guidance-for-specific-funds/smart-innovation-funding-guidance/</t>
        </is>
      </c>
      <c r="C10" s="4" t="inlineStr">
        <is>
          <t>Innovate UK monitoring and assessment themes</t>
        </is>
      </c>
    </row>
    <row r="11" ht="22" customHeight="1">
      <c r="A11" s="4" t="inlineStr">
        <is>
          <t>Halo Service Solutions overview</t>
        </is>
      </c>
      <c r="B11" s="4" t="inlineStr">
        <is>
          <t>https://haloservicesolutions.com/</t>
        </is>
      </c>
      <c r="C11" s="4" t="inlineStr">
        <is>
          <t>Halo product family and market context</t>
        </is>
      </c>
    </row>
    <row r="12" ht="22" customHeight="1">
      <c r="A12" s="4" t="inlineStr">
        <is>
          <t>HaloITSM features</t>
        </is>
      </c>
      <c r="B12" s="4" t="inlineStr">
        <is>
          <t>https://usehalo.com/haloitsm/features/</t>
        </is>
      </c>
      <c r="C12" s="4" t="inlineStr">
        <is>
          <t>Halo self-service portal / knowledge / ITSM context</t>
        </is>
      </c>
    </row>
    <row r="13" ht="22" customHeight="1">
      <c r="A13" s="4" t="inlineStr">
        <is>
          <t>Halo API docs</t>
        </is>
      </c>
      <c r="B13" s="4" t="inlineStr">
        <is>
          <t>https://haloitsm.com/apidoc/</t>
        </is>
      </c>
      <c r="C13" s="4" t="inlineStr">
        <is>
          <t>API integration basis</t>
        </is>
      </c>
    </row>
  </sheetData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2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36" customWidth="1" min="1" max="1"/>
    <col width="22" customWidth="1" min="2" max="2"/>
  </cols>
  <sheetData>
    <row r="1" ht="22" customHeight="1">
      <c r="A1" s="1" t="inlineStr">
        <is>
          <t>Funding Summary</t>
        </is>
      </c>
    </row>
    <row r="2" ht="22" customHeight="1">
      <c r="A2" s="2" t="inlineStr">
        <is>
          <t>Primary funding case and headline metrics.</t>
        </is>
      </c>
    </row>
    <row r="3" ht="22" customHeight="1">
      <c r="A3" s="3" t="inlineStr">
        <is>
          <t>Metric</t>
        </is>
      </c>
      <c r="B3" s="3" t="inlineStr">
        <is>
          <t>Value</t>
        </is>
      </c>
    </row>
    <row r="4" ht="22" customHeight="1">
      <c r="A4" s="5" t="inlineStr">
        <is>
          <t>Total indicative project cost</t>
        </is>
      </c>
      <c r="B4" s="6">
        <f>Budget!G22</f>
        <v/>
      </c>
    </row>
    <row r="5" ht="22" customHeight="1">
      <c r="A5" s="5" t="inlineStr">
        <is>
          <t>Assumed eligible cost base</t>
        </is>
      </c>
      <c r="B5" s="7">
        <f>Budget!G22-25000</f>
        <v/>
      </c>
    </row>
    <row r="6" ht="22" customHeight="1">
      <c r="A6" s="5" t="inlineStr">
        <is>
          <t>Target grant rate</t>
        </is>
      </c>
      <c r="B6" s="8" t="n">
        <v>0.45</v>
      </c>
    </row>
    <row r="7" ht="22" customHeight="1">
      <c r="A7" s="5" t="inlineStr">
        <is>
          <t>Indicative grant request</t>
        </is>
      </c>
      <c r="B7" s="6">
        <f>B5*B6</f>
        <v/>
      </c>
    </row>
    <row r="8" ht="22" customHeight="1">
      <c r="A8" s="5" t="inlineStr">
        <is>
          <t>Required match funding</t>
        </is>
      </c>
      <c r="B8" s="6">
        <f>B4-B7</f>
        <v/>
      </c>
    </row>
    <row r="9" ht="22" customHeight="1">
      <c r="A9" s="5" t="inlineStr">
        <is>
          <t>Project duration months</t>
        </is>
      </c>
      <c r="B9" s="9" t="n">
        <v>18</v>
      </c>
    </row>
    <row r="10" ht="22" customHeight="1">
      <c r="A10" s="5" t="inlineStr">
        <is>
          <t>Direct FTE by project end</t>
        </is>
      </c>
      <c r="B10" s="9" t="n">
        <v>8</v>
      </c>
    </row>
    <row r="11" ht="22" customHeight="1">
      <c r="A11" s="5" t="inlineStr">
        <is>
          <t>Target ARR by Year 5</t>
        </is>
      </c>
      <c r="B11" s="6">
        <f>'Revenue Forecast'!D8</f>
        <v/>
      </c>
    </row>
    <row r="12" ht="22" customHeight="1">
      <c r="A12" s="5" t="inlineStr">
        <is>
          <t>Base case direct FTE by Year 5</t>
        </is>
      </c>
      <c r="B12" s="10" t="n">
        <v>25</v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22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0" customWidth="1" min="1" max="1"/>
    <col width="18" customWidth="1" min="2" max="2"/>
    <col width="36" customWidth="1" min="3" max="3"/>
    <col width="10" customWidth="1" min="4" max="4"/>
    <col width="10" customWidth="1" min="5" max="5"/>
    <col width="16" customWidth="1" min="6" max="6"/>
    <col width="15" customWidth="1" min="7" max="7"/>
    <col width="26" customWidth="1" min="8" max="8"/>
    <col width="42" customWidth="1" min="9" max="9"/>
  </cols>
  <sheetData>
    <row r="1" ht="22" customHeight="1">
      <c r="A1" s="1" t="inlineStr">
        <is>
          <t>Budget</t>
        </is>
      </c>
    </row>
    <row r="2" ht="22" customHeight="1">
      <c r="A2" s="2" t="inlineStr">
        <is>
          <t>Indicative project cost breakdown. Confirm grant eligibility before submission.</t>
        </is>
      </c>
    </row>
    <row r="3" ht="22" customHeight="1">
      <c r="A3" s="3" t="inlineStr">
        <is>
          <t>ID</t>
        </is>
      </c>
      <c r="B3" s="3" t="inlineStr">
        <is>
          <t>Category</t>
        </is>
      </c>
      <c r="C3" s="3" t="inlineStr">
        <is>
          <t>Cost item</t>
        </is>
      </c>
      <c r="D3" s="3" t="inlineStr">
        <is>
          <t>Qty/FTE</t>
        </is>
      </c>
      <c r="E3" s="3" t="inlineStr">
        <is>
          <t>Months</t>
        </is>
      </c>
      <c r="F3" s="3" t="inlineStr">
        <is>
          <t>Monthly/Unit cost</t>
        </is>
      </c>
      <c r="G3" s="3" t="inlineStr">
        <is>
          <t>Total cost</t>
        </is>
      </c>
      <c r="H3" s="3" t="inlineStr">
        <is>
          <t>Eligibility assumption</t>
        </is>
      </c>
      <c r="I3" s="3" t="inlineStr">
        <is>
          <t>Notes</t>
        </is>
      </c>
    </row>
    <row r="4" ht="22" customHeight="1">
      <c r="A4" s="4" t="inlineStr">
        <is>
          <t>B01</t>
        </is>
      </c>
      <c r="B4" s="4" t="inlineStr">
        <is>
          <t>Payroll</t>
        </is>
      </c>
      <c r="C4" s="4" t="inlineStr">
        <is>
          <t>Product / Programme Lead</t>
        </is>
      </c>
      <c r="D4" s="4" t="n">
        <v>0.6</v>
      </c>
      <c r="E4" s="4" t="n">
        <v>18</v>
      </c>
      <c r="F4" s="11" t="n">
        <v>6250</v>
      </c>
      <c r="G4" s="11">
        <f>D4*E4*F4</f>
        <v/>
      </c>
      <c r="H4" s="4" t="inlineStr">
        <is>
          <t>Likely eligible if directly employed on R&amp;D</t>
        </is>
      </c>
      <c r="I4" s="4" t="inlineStr">
        <is>
          <t>Product ownership, grant governance, customer validation</t>
        </is>
      </c>
    </row>
    <row r="5" ht="22" customHeight="1">
      <c r="A5" s="4" t="inlineStr">
        <is>
          <t>B02</t>
        </is>
      </c>
      <c r="B5" s="4" t="inlineStr">
        <is>
          <t>Payroll</t>
        </is>
      </c>
      <c r="C5" s="4" t="inlineStr">
        <is>
          <t>Technical Lead / Architect</t>
        </is>
      </c>
      <c r="D5" s="4" t="n">
        <v>1</v>
      </c>
      <c r="E5" s="4" t="n">
        <v>18</v>
      </c>
      <c r="F5" s="11" t="n">
        <v>7500</v>
      </c>
      <c r="G5" s="11">
        <f>D5*E5*F5</f>
        <v/>
      </c>
      <c r="H5" s="4" t="inlineStr">
        <is>
          <t>Likely eligible if directly employed on R&amp;D</t>
        </is>
      </c>
      <c r="I5" s="4" t="inlineStr">
        <is>
          <t>Architecture, integration strategy, secure SDLC</t>
        </is>
      </c>
    </row>
    <row r="6" ht="22" customHeight="1">
      <c r="A6" s="4" t="inlineStr">
        <is>
          <t>B03</t>
        </is>
      </c>
      <c r="B6" s="4" t="inlineStr">
        <is>
          <t>Payroll</t>
        </is>
      </c>
      <c r="C6" s="4" t="inlineStr">
        <is>
          <t>Senior Full Stack Developers</t>
        </is>
      </c>
      <c r="D6" s="4" t="n">
        <v>2</v>
      </c>
      <c r="E6" s="4" t="n">
        <v>18</v>
      </c>
      <c r="F6" s="11" t="n">
        <v>5833.33</v>
      </c>
      <c r="G6" s="11">
        <f>D6*E6*F6</f>
        <v/>
      </c>
      <c r="H6" s="4" t="inlineStr">
        <is>
          <t>Likely eligible if directly employed on R&amp;D</t>
        </is>
      </c>
      <c r="I6" s="4" t="inlineStr">
        <is>
          <t>Core product engineering</t>
        </is>
      </c>
    </row>
    <row r="7" ht="22" customHeight="1">
      <c r="A7" s="4" t="inlineStr">
        <is>
          <t>B04</t>
        </is>
      </c>
      <c r="B7" s="4" t="inlineStr">
        <is>
          <t>Payroll</t>
        </is>
      </c>
      <c r="C7" s="4" t="inlineStr">
        <is>
          <t>Front End / UX Engineer</t>
        </is>
      </c>
      <c r="D7" s="4" t="n">
        <v>1</v>
      </c>
      <c r="E7" s="4" t="n">
        <v>18</v>
      </c>
      <c r="F7" s="11" t="n">
        <v>5416.67</v>
      </c>
      <c r="G7" s="11">
        <f>D7*E7*F7</f>
        <v/>
      </c>
      <c r="H7" s="4" t="inlineStr">
        <is>
          <t>Likely eligible if directly employed on R&amp;D</t>
        </is>
      </c>
      <c r="I7" s="4" t="inlineStr">
        <is>
          <t>Portal UX, design system, accessibility</t>
        </is>
      </c>
    </row>
    <row r="8" ht="22" customHeight="1">
      <c r="A8" s="4" t="inlineStr">
        <is>
          <t>B05</t>
        </is>
      </c>
      <c r="B8" s="4" t="inlineStr">
        <is>
          <t>Payroll</t>
        </is>
      </c>
      <c r="C8" s="4" t="inlineStr">
        <is>
          <t>Back End / API Developer</t>
        </is>
      </c>
      <c r="D8" s="4" t="n">
        <v>1</v>
      </c>
      <c r="E8" s="4" t="n">
        <v>18</v>
      </c>
      <c r="F8" s="11" t="n">
        <v>5833.33</v>
      </c>
      <c r="G8" s="11">
        <f>D8*E8*F8</f>
        <v/>
      </c>
      <c r="H8" s="4" t="inlineStr">
        <is>
          <t>Likely eligible if directly employed on R&amp;D</t>
        </is>
      </c>
      <c r="I8" s="4" t="inlineStr">
        <is>
          <t>Integration layer and APIs</t>
        </is>
      </c>
    </row>
    <row r="9" ht="22" customHeight="1">
      <c r="A9" s="4" t="inlineStr">
        <is>
          <t>B06</t>
        </is>
      </c>
      <c r="B9" s="4" t="inlineStr">
        <is>
          <t>Payroll</t>
        </is>
      </c>
      <c r="C9" s="4" t="inlineStr">
        <is>
          <t>QA / Test Automation Engineer</t>
        </is>
      </c>
      <c r="D9" s="4" t="n">
        <v>1</v>
      </c>
      <c r="E9" s="4" t="n">
        <v>12</v>
      </c>
      <c r="F9" s="11" t="n">
        <v>4583.33</v>
      </c>
      <c r="G9" s="11">
        <f>D9*E9*F9</f>
        <v/>
      </c>
      <c r="H9" s="4" t="inlineStr">
        <is>
          <t>Likely eligible if directly employed on R&amp;D</t>
        </is>
      </c>
      <c r="I9" s="4" t="inlineStr">
        <is>
          <t>Automated testing, release quality</t>
        </is>
      </c>
    </row>
    <row r="10" ht="22" customHeight="1">
      <c r="A10" s="4" t="inlineStr">
        <is>
          <t>B07</t>
        </is>
      </c>
      <c r="B10" s="4" t="inlineStr">
        <is>
          <t>Payroll</t>
        </is>
      </c>
      <c r="C10" s="4" t="inlineStr">
        <is>
          <t>UX / Product Designer</t>
        </is>
      </c>
      <c r="D10" s="4" t="n">
        <v>0.5</v>
      </c>
      <c r="E10" s="4" t="n">
        <v>12</v>
      </c>
      <c r="F10" s="11" t="n">
        <v>5000</v>
      </c>
      <c r="G10" s="11">
        <f>D10*E10*F10</f>
        <v/>
      </c>
      <c r="H10" s="4" t="inlineStr">
        <is>
          <t>Likely eligible if directly employed on R&amp;D</t>
        </is>
      </c>
      <c r="I10" s="4" t="inlineStr">
        <is>
          <t>Research, journey design, prototype testing</t>
        </is>
      </c>
    </row>
    <row r="11" ht="22" customHeight="1">
      <c r="A11" s="4" t="inlineStr">
        <is>
          <t>B08</t>
        </is>
      </c>
      <c r="B11" s="4" t="inlineStr">
        <is>
          <t>Payroll</t>
        </is>
      </c>
      <c r="C11" s="4" t="inlineStr">
        <is>
          <t>DevOps / Security Engineer</t>
        </is>
      </c>
      <c r="D11" s="4" t="n">
        <v>0.5</v>
      </c>
      <c r="E11" s="4" t="n">
        <v>12</v>
      </c>
      <c r="F11" s="11" t="n">
        <v>7083.33</v>
      </c>
      <c r="G11" s="11">
        <f>D11*E11*F11</f>
        <v/>
      </c>
      <c r="H11" s="4" t="inlineStr">
        <is>
          <t>Likely eligible if directly employed on R&amp;D</t>
        </is>
      </c>
      <c r="I11" s="4" t="inlineStr">
        <is>
          <t>CI/CD, tenant security, monitoring</t>
        </is>
      </c>
    </row>
    <row r="12" ht="22" customHeight="1">
      <c r="A12" s="4" t="inlineStr">
        <is>
          <t>B09</t>
        </is>
      </c>
      <c r="B12" s="4" t="inlineStr">
        <is>
          <t>Specialist R&amp;D</t>
        </is>
      </c>
      <c r="C12" s="4" t="inlineStr">
        <is>
          <t>Security architecture and penetration testing</t>
        </is>
      </c>
      <c r="D12" s="4" t="n">
        <v>1</v>
      </c>
      <c r="E12" s="4" t="n">
        <v>1</v>
      </c>
      <c r="F12" s="11" t="n">
        <v>30000</v>
      </c>
      <c r="G12" s="11">
        <f>D12*F12</f>
        <v/>
      </c>
      <c r="H12" s="4" t="inlineStr">
        <is>
          <t>Potentially eligible; confirm</t>
        </is>
      </c>
      <c r="I12" s="4" t="inlineStr">
        <is>
          <t>Independent security validation</t>
        </is>
      </c>
    </row>
    <row r="13" ht="22" customHeight="1">
      <c r="A13" s="4" t="inlineStr">
        <is>
          <t>B10</t>
        </is>
      </c>
      <c r="B13" s="4" t="inlineStr">
        <is>
          <t>Specialist R&amp;D</t>
        </is>
      </c>
      <c r="C13" s="4" t="inlineStr">
        <is>
          <t>UX research and accessibility validation</t>
        </is>
      </c>
      <c r="D13" s="4" t="n">
        <v>1</v>
      </c>
      <c r="E13" s="4" t="n">
        <v>1</v>
      </c>
      <c r="F13" s="11" t="n">
        <v>25000</v>
      </c>
      <c r="G13" s="11">
        <f>D13*F13</f>
        <v/>
      </c>
      <c r="H13" s="4" t="inlineStr">
        <is>
          <t>Potentially eligible; confirm</t>
        </is>
      </c>
      <c r="I13" s="4" t="inlineStr">
        <is>
          <t>User testing and accessibility evidence</t>
        </is>
      </c>
    </row>
    <row r="14" ht="22" customHeight="1">
      <c r="A14" s="4" t="inlineStr">
        <is>
          <t>B11</t>
        </is>
      </c>
      <c r="B14" s="4" t="inlineStr">
        <is>
          <t>Specialist R&amp;D</t>
        </is>
      </c>
      <c r="C14" s="4" t="inlineStr">
        <is>
          <t>AI/search specialist support</t>
        </is>
      </c>
      <c r="D14" s="4" t="n">
        <v>1</v>
      </c>
      <c r="E14" s="4" t="n">
        <v>1</v>
      </c>
      <c r="F14" s="11" t="n">
        <v>30000</v>
      </c>
      <c r="G14" s="11">
        <f>D14*F14</f>
        <v/>
      </c>
      <c r="H14" s="4" t="inlineStr">
        <is>
          <t>Potentially eligible; confirm</t>
        </is>
      </c>
      <c r="I14" s="4" t="inlineStr">
        <is>
          <t>Knowledge retrieval and governance prototype</t>
        </is>
      </c>
    </row>
    <row r="15" ht="22" customHeight="1">
      <c r="A15" s="4" t="inlineStr">
        <is>
          <t>B12</t>
        </is>
      </c>
      <c r="B15" s="4" t="inlineStr">
        <is>
          <t>Specialist R&amp;D</t>
        </is>
      </c>
      <c r="C15" s="4" t="inlineStr">
        <is>
          <t>Technical grant / finance / audit support</t>
        </is>
      </c>
      <c r="D15" s="4" t="n">
        <v>1</v>
      </c>
      <c r="E15" s="4" t="n">
        <v>1</v>
      </c>
      <c r="F15" s="11" t="n">
        <v>35000</v>
      </c>
      <c r="G15" s="11">
        <f>D15*F15</f>
        <v/>
      </c>
      <c r="H15" s="4" t="inlineStr">
        <is>
          <t>May be partly ineligible; confirm</t>
        </is>
      </c>
      <c r="I15" s="4" t="inlineStr">
        <is>
          <t>Claims, evidence, reporting, technical writing</t>
        </is>
      </c>
    </row>
    <row r="16" ht="22" customHeight="1">
      <c r="A16" s="4" t="inlineStr">
        <is>
          <t>B13</t>
        </is>
      </c>
      <c r="B16" s="4" t="inlineStr">
        <is>
          <t>Cloud &amp; tools</t>
        </is>
      </c>
      <c r="C16" s="4" t="inlineStr">
        <is>
          <t>Cloud environments and test infrastructure</t>
        </is>
      </c>
      <c r="D16" s="4" t="n">
        <v>1</v>
      </c>
      <c r="E16" s="4" t="n">
        <v>18</v>
      </c>
      <c r="F16" s="11" t="n">
        <v>2000</v>
      </c>
      <c r="G16" s="11">
        <f>D16*E16*F16</f>
        <v/>
      </c>
      <c r="H16" s="4" t="inlineStr">
        <is>
          <t>Potentially eligible if directly tied to R&amp;D</t>
        </is>
      </c>
      <c r="I16" s="4" t="inlineStr">
        <is>
          <t>Dev, staging, pilot, monitoring, backups</t>
        </is>
      </c>
    </row>
    <row r="17" ht="22" customHeight="1">
      <c r="A17" s="4" t="inlineStr">
        <is>
          <t>B14</t>
        </is>
      </c>
      <c r="B17" s="4" t="inlineStr">
        <is>
          <t>Cloud &amp; tools</t>
        </is>
      </c>
      <c r="C17" s="4" t="inlineStr">
        <is>
          <t>Development tools, licences and devices</t>
        </is>
      </c>
      <c r="D17" s="4" t="n">
        <v>1</v>
      </c>
      <c r="E17" s="4" t="n">
        <v>1</v>
      </c>
      <c r="F17" s="11" t="n">
        <v>34000</v>
      </c>
      <c r="G17" s="11">
        <f>D17*F17</f>
        <v/>
      </c>
      <c r="H17" s="4" t="inlineStr">
        <is>
          <t>Potentially eligible; confirm</t>
        </is>
      </c>
      <c r="I17" s="4" t="inlineStr">
        <is>
          <t>Repos, testing tools, accessibility tools, devices</t>
        </is>
      </c>
    </row>
    <row r="18" ht="22" customHeight="1">
      <c r="A18" s="4" t="inlineStr">
        <is>
          <t>B15</t>
        </is>
      </c>
      <c r="B18" s="4" t="inlineStr">
        <is>
          <t>Pilot validation</t>
        </is>
      </c>
      <c r="C18" s="4" t="inlineStr">
        <is>
          <t>Pilot onboarding and validation</t>
        </is>
      </c>
      <c r="D18" s="4" t="n">
        <v>1</v>
      </c>
      <c r="E18" s="4" t="n">
        <v>1</v>
      </c>
      <c r="F18" s="11" t="n">
        <v>25000</v>
      </c>
      <c r="G18" s="11">
        <f>D18*F18</f>
        <v/>
      </c>
      <c r="H18" s="4" t="inlineStr">
        <is>
          <t>Potentially eligible; confirm</t>
        </is>
      </c>
      <c r="I18" s="4" t="inlineStr">
        <is>
          <t>Pilot workshops, onboarding, support, measurement</t>
        </is>
      </c>
    </row>
    <row r="19" ht="22" customHeight="1">
      <c r="A19" s="4" t="inlineStr">
        <is>
          <t>B16</t>
        </is>
      </c>
      <c r="B19" s="4" t="inlineStr">
        <is>
          <t>Legal/IP/commercial</t>
        </is>
      </c>
      <c r="C19" s="4" t="inlineStr">
        <is>
          <t>IP, trademark, DPA, SaaS terms and packaging</t>
        </is>
      </c>
      <c r="D19" s="4" t="n">
        <v>1</v>
      </c>
      <c r="E19" s="4" t="n">
        <v>1</v>
      </c>
      <c r="F19" s="11" t="n">
        <v>25000</v>
      </c>
      <c r="G19" s="11">
        <f>D19*F19</f>
        <v/>
      </c>
      <c r="H19" s="4" t="inlineStr">
        <is>
          <t>Likely partly ineligible; confirm</t>
        </is>
      </c>
      <c r="I19" s="4" t="inlineStr">
        <is>
          <t>Required for commercial launch readiness</t>
        </is>
      </c>
    </row>
    <row r="20" ht="22" customHeight="1">
      <c r="A20" s="4" t="inlineStr">
        <is>
          <t>B17</t>
        </is>
      </c>
      <c r="B20" s="4" t="inlineStr">
        <is>
          <t>Travel/workshops</t>
        </is>
      </c>
      <c r="C20" s="4" t="inlineStr">
        <is>
          <t>Scottish workshops and ecosystem engagement</t>
        </is>
      </c>
      <c r="D20" s="4" t="n">
        <v>1</v>
      </c>
      <c r="E20" s="4" t="n">
        <v>1</v>
      </c>
      <c r="F20" s="11" t="n">
        <v>12500</v>
      </c>
      <c r="G20" s="11">
        <f>D20*F20</f>
        <v/>
      </c>
      <c r="H20" s="4" t="inlineStr">
        <is>
          <t>May be restricted; confirm</t>
        </is>
      </c>
      <c r="I20" s="4" t="inlineStr">
        <is>
          <t>Perth/Dundee/Inverness workshops</t>
        </is>
      </c>
    </row>
    <row r="21" ht="22" customHeight="1">
      <c r="A21" s="4" t="inlineStr">
        <is>
          <t>B18</t>
        </is>
      </c>
      <c r="B21" s="4" t="inlineStr">
        <is>
          <t>Project management</t>
        </is>
      </c>
      <c r="C21" s="4" t="inlineStr">
        <is>
          <t>Project controls, reporting and quality governance</t>
        </is>
      </c>
      <c r="D21" s="4" t="n">
        <v>1</v>
      </c>
      <c r="E21" s="4" t="n">
        <v>1</v>
      </c>
      <c r="F21" s="11" t="n">
        <v>30000</v>
      </c>
      <c r="G21" s="11">
        <f>D21*F21</f>
        <v/>
      </c>
      <c r="H21" s="4" t="inlineStr">
        <is>
          <t>Potentially eligible if direct project cost; confirm</t>
        </is>
      </c>
      <c r="I21" s="4" t="inlineStr">
        <is>
          <t>PMO support and evidence pack</t>
        </is>
      </c>
    </row>
    <row r="22" ht="22" customHeight="1">
      <c r="A22" s="4" t="n"/>
      <c r="B22" s="4" t="n"/>
      <c r="C22" s="4" t="n"/>
      <c r="D22" s="4" t="n"/>
      <c r="E22" s="4" t="n"/>
      <c r="F22" s="12" t="inlineStr">
        <is>
          <t>Total</t>
        </is>
      </c>
      <c r="G22" s="13">
        <f>SUM(G4:G21)</f>
        <v/>
      </c>
      <c r="H22" s="4" t="n"/>
      <c r="I22" s="4" t="n"/>
    </row>
  </sheetData>
  <autoFilter ref="A3:I22"/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9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8" customWidth="1" min="1" max="1"/>
    <col width="18" customWidth="1" min="2" max="2"/>
    <col width="20" customWidth="1" min="3" max="3"/>
    <col width="12" customWidth="1" min="4" max="4"/>
    <col width="16" customWidth="1" min="5" max="5"/>
    <col width="16" customWidth="1" min="6" max="6"/>
    <col width="55" customWidth="1" min="7" max="7"/>
  </cols>
  <sheetData>
    <row r="1" ht="22" customHeight="1">
      <c r="A1" s="1" t="inlineStr">
        <is>
          <t>Grant Scenarios</t>
        </is>
      </c>
    </row>
    <row r="2" ht="22" customHeight="1">
      <c r="A2" s="2" t="inlineStr">
        <is>
          <t>Indicative funding routes. Rates and eligibility must be confirmed with the grant body.</t>
        </is>
      </c>
    </row>
    <row r="3" ht="22" customHeight="1">
      <c r="A3" s="3" t="inlineStr">
        <is>
          <t>Scenario</t>
        </is>
      </c>
      <c r="B3" s="3" t="inlineStr">
        <is>
          <t>Total project cost</t>
        </is>
      </c>
      <c r="C3" s="3" t="inlineStr">
        <is>
          <t>Assumed eligible cost</t>
        </is>
      </c>
      <c r="D3" s="3" t="inlineStr">
        <is>
          <t>Grant rate</t>
        </is>
      </c>
      <c r="E3" s="3" t="inlineStr">
        <is>
          <t>Grant amount</t>
        </is>
      </c>
      <c r="F3" s="3" t="inlineStr">
        <is>
          <t>Match funding</t>
        </is>
      </c>
      <c r="G3" s="3" t="inlineStr">
        <is>
          <t>Notes</t>
        </is>
      </c>
    </row>
    <row r="4" ht="22" customHeight="1">
      <c r="A4" s="4" t="inlineStr">
        <is>
          <t>Primary SE R&amp;D ask</t>
        </is>
      </c>
      <c r="B4" s="11" t="n">
        <v>1025000</v>
      </c>
      <c r="C4" s="11" t="n">
        <v>1000000</v>
      </c>
      <c r="D4" s="14" t="n">
        <v>0.45</v>
      </c>
      <c r="E4" s="11">
        <f>C4*D4</f>
        <v/>
      </c>
      <c r="F4" s="11">
        <f>B4-E4</f>
        <v/>
      </c>
      <c r="G4" s="4" t="inlineStr">
        <is>
          <t>Opening ask for Scottish Enterprise R&amp;D discussion</t>
        </is>
      </c>
    </row>
    <row r="5" ht="22" customHeight="1">
      <c r="A5" s="4" t="inlineStr">
        <is>
          <t>Higher SME support case</t>
        </is>
      </c>
      <c r="B5" s="11" t="n">
        <v>1025000</v>
      </c>
      <c r="C5" s="11" t="n">
        <v>1000000</v>
      </c>
      <c r="D5" s="14" t="n">
        <v>0.5</v>
      </c>
      <c r="E5" s="11">
        <f>C5*D5</f>
        <v/>
      </c>
      <c r="F5" s="11">
        <f>B5-E5</f>
        <v/>
      </c>
      <c r="G5" s="4" t="inlineStr">
        <is>
          <t>Subject to eligibility, company size and grant body agreement</t>
        </is>
      </c>
    </row>
    <row r="6" ht="22" customHeight="1">
      <c r="A6" s="4" t="inlineStr">
        <is>
          <t>Reduced MVP route</t>
        </is>
      </c>
      <c r="B6" s="11" t="n">
        <v>750000</v>
      </c>
      <c r="C6" s="11" t="n">
        <v>735000</v>
      </c>
      <c r="D6" s="14" t="n">
        <v>0.4</v>
      </c>
      <c r="E6" s="11">
        <f>C6*D6</f>
        <v/>
      </c>
      <c r="F6" s="11">
        <f>B6-E6</f>
        <v/>
      </c>
      <c r="G6" s="4" t="inlineStr">
        <is>
          <t>Smaller team, reduced pilot and no AI/search strand</t>
        </is>
      </c>
    </row>
    <row r="7" ht="22" customHeight="1">
      <c r="A7" s="4" t="inlineStr">
        <is>
          <t>SE smaller R&amp;D support</t>
        </is>
      </c>
      <c r="B7" s="11" t="n">
        <v>150000</v>
      </c>
      <c r="C7" s="11" t="n">
        <v>150000</v>
      </c>
      <c r="D7" s="14" t="n">
        <v>0.35</v>
      </c>
      <c r="E7" s="11">
        <f>C7*D7</f>
        <v/>
      </c>
      <c r="F7" s="11">
        <f>B7-E7</f>
        <v/>
      </c>
      <c r="G7" s="4" t="inlineStr">
        <is>
          <t>Only if eligible via SE account management/specialist support</t>
        </is>
      </c>
    </row>
    <row r="8" ht="22" customHeight="1">
      <c r="A8" s="4" t="inlineStr">
        <is>
          <t>SMART feasibility small company</t>
        </is>
      </c>
      <c r="B8" s="11" t="n">
        <v>140000</v>
      </c>
      <c r="C8" s="11" t="n">
        <v>140000</v>
      </c>
      <c r="D8" s="14" t="n">
        <v>0.7</v>
      </c>
      <c r="E8" s="11">
        <f>MIN(C8*D8,100000)</f>
        <v/>
      </c>
      <c r="F8" s="11">
        <f>B8-E8</f>
        <v/>
      </c>
      <c r="G8" s="4" t="inlineStr">
        <is>
          <t>Only if SMART/feasibility route is open</t>
        </is>
      </c>
    </row>
    <row r="9" ht="22" customHeight="1">
      <c r="A9" s="4" t="inlineStr">
        <is>
          <t>SMART feasibility medium company</t>
        </is>
      </c>
      <c r="B9" s="11" t="n">
        <v>140000</v>
      </c>
      <c r="C9" s="11" t="n">
        <v>140000</v>
      </c>
      <c r="D9" s="14" t="n">
        <v>0.6</v>
      </c>
      <c r="E9" s="11">
        <f>MIN(C9*D9,100000)</f>
        <v/>
      </c>
      <c r="F9" s="11">
        <f>B9-E9</f>
        <v/>
      </c>
      <c r="G9" s="4" t="inlineStr">
        <is>
          <t>Only if SMART/feasibility route is open</t>
        </is>
      </c>
    </row>
  </sheetData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12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8" customWidth="1" min="1" max="1"/>
    <col width="34" customWidth="1" min="2" max="2"/>
    <col width="12" customWidth="1" min="3" max="3"/>
    <col width="12" customWidth="1" min="4" max="4"/>
    <col width="18" customWidth="1" min="5" max="5"/>
    <col width="26" customWidth="1" min="6" max="6"/>
    <col width="55" customWidth="1" min="7" max="7"/>
  </cols>
  <sheetData>
    <row r="1" ht="22" customHeight="1">
      <c r="A1" s="1" t="inlineStr">
        <is>
          <t>Work Packages</t>
        </is>
      </c>
    </row>
    <row r="2" ht="22" customHeight="1">
      <c r="A2" s="2" t="inlineStr">
        <is>
          <t>Work package budget allocation and deliverables.</t>
        </is>
      </c>
    </row>
    <row r="3" ht="22" customHeight="1">
      <c r="A3" s="3" t="inlineStr">
        <is>
          <t>WP</t>
        </is>
      </c>
      <c r="B3" s="3" t="inlineStr">
        <is>
          <t>Work package</t>
        </is>
      </c>
      <c r="C3" s="3" t="inlineStr">
        <is>
          <t>Start month</t>
        </is>
      </c>
      <c r="D3" s="3" t="inlineStr">
        <is>
          <t>End month</t>
        </is>
      </c>
      <c r="E3" s="3" t="inlineStr">
        <is>
          <t>Budget allocation</t>
        </is>
      </c>
      <c r="F3" s="3" t="inlineStr">
        <is>
          <t>Lead role</t>
        </is>
      </c>
      <c r="G3" s="3" t="inlineStr">
        <is>
          <t>Key deliverables</t>
        </is>
      </c>
    </row>
    <row r="4" ht="22" customHeight="1">
      <c r="A4" s="4" t="inlineStr">
        <is>
          <t>WP1</t>
        </is>
      </c>
      <c r="B4" s="4" t="inlineStr">
        <is>
          <t>Discovery, architecture and validation</t>
        </is>
      </c>
      <c r="C4" s="4" t="n">
        <v>1</v>
      </c>
      <c r="D4" s="4" t="n">
        <v>2</v>
      </c>
      <c r="E4" s="11" t="n">
        <v>90000</v>
      </c>
      <c r="F4" s="4" t="inlineStr">
        <is>
          <t>Product Lead / Architect</t>
        </is>
      </c>
      <c r="G4" s="4" t="inlineStr">
        <is>
          <t>Requirements, architecture decision record, pilot criteria</t>
        </is>
      </c>
    </row>
    <row r="5" ht="22" customHeight="1">
      <c r="A5" s="4" t="inlineStr">
        <is>
          <t>WP2</t>
        </is>
      </c>
      <c r="B5" s="4" t="inlineStr">
        <is>
          <t>Halo integration R&amp;D</t>
        </is>
      </c>
      <c r="C5" s="4" t="n">
        <v>2</v>
      </c>
      <c r="D5" s="4" t="n">
        <v>6</v>
      </c>
      <c r="E5" s="11" t="n">
        <v>165000</v>
      </c>
      <c r="F5" s="4" t="inlineStr">
        <is>
          <t>Technical Lead</t>
        </is>
      </c>
      <c r="G5" s="4" t="inlineStr">
        <is>
          <t>Reusable Halo connector, test harness, integration design</t>
        </is>
      </c>
    </row>
    <row r="6" ht="22" customHeight="1">
      <c r="A6" s="4" t="inlineStr">
        <is>
          <t>WP3</t>
        </is>
      </c>
      <c r="B6" s="4" t="inlineStr">
        <is>
          <t>Portal studio and design system</t>
        </is>
      </c>
      <c r="C6" s="4" t="n">
        <v>2</v>
      </c>
      <c r="D6" s="4" t="n">
        <v>8</v>
      </c>
      <c r="E6" s="11" t="n">
        <v>165000</v>
      </c>
      <c r="F6" s="4" t="inlineStr">
        <is>
          <t>UX Engineer</t>
        </is>
      </c>
      <c r="G6" s="4" t="inlineStr">
        <is>
          <t>Branding, layout, widgets, configuration console</t>
        </is>
      </c>
    </row>
    <row r="7" ht="22" customHeight="1">
      <c r="A7" s="4" t="inlineStr">
        <is>
          <t>WP4</t>
        </is>
      </c>
      <c r="B7" s="4" t="inlineStr">
        <is>
          <t>Self-service modules</t>
        </is>
      </c>
      <c r="C7" s="4" t="n">
        <v>4</v>
      </c>
      <c r="D7" s="4" t="n">
        <v>11</v>
      </c>
      <c r="E7" s="11" t="n">
        <v>205000</v>
      </c>
      <c r="F7" s="4" t="inlineStr">
        <is>
          <t>Full Stack Team</t>
        </is>
      </c>
      <c r="G7" s="4" t="inlineStr">
        <is>
          <t>Catalogue, tickets, approvals, knowledge, attachments</t>
        </is>
      </c>
    </row>
    <row r="8" ht="22" customHeight="1">
      <c r="A8" s="4" t="inlineStr">
        <is>
          <t>WP5</t>
        </is>
      </c>
      <c r="B8" s="4" t="inlineStr">
        <is>
          <t>Security, tenancy and operations</t>
        </is>
      </c>
      <c r="C8" s="4" t="n">
        <v>5</v>
      </c>
      <c r="D8" s="4" t="n">
        <v>13</v>
      </c>
      <c r="E8" s="11" t="n">
        <v>135000</v>
      </c>
      <c r="F8" s="4" t="inlineStr">
        <is>
          <t>DevOps/Security</t>
        </is>
      </c>
      <c r="G8" s="4" t="inlineStr">
        <is>
          <t>Tenant model, audit, monitoring, security pack</t>
        </is>
      </c>
    </row>
    <row r="9" ht="22" customHeight="1">
      <c r="A9" s="4" t="inlineStr">
        <is>
          <t>WP6</t>
        </is>
      </c>
      <c r="B9" s="4" t="inlineStr">
        <is>
          <t>Knowledge and AI-assisted experience</t>
        </is>
      </c>
      <c r="C9" s="4" t="n">
        <v>8</v>
      </c>
      <c r="D9" s="4" t="n">
        <v>14</v>
      </c>
      <c r="E9" s="11" t="n">
        <v>90000</v>
      </c>
      <c r="F9" s="4" t="inlineStr">
        <is>
          <t>AI/Search Specialist</t>
        </is>
      </c>
      <c r="G9" s="4" t="inlineStr">
        <is>
          <t>Search/AI prototype, governance, deflection analytics</t>
        </is>
      </c>
    </row>
    <row r="10" ht="22" customHeight="1">
      <c r="A10" s="4" t="inlineStr">
        <is>
          <t>WP7</t>
        </is>
      </c>
      <c r="B10" s="4" t="inlineStr">
        <is>
          <t>Pilot deployments</t>
        </is>
      </c>
      <c r="C10" s="4" t="n">
        <v>10</v>
      </c>
      <c r="D10" s="4" t="n">
        <v>16</v>
      </c>
      <c r="E10" s="11" t="n">
        <v>115000</v>
      </c>
      <c r="F10" s="4" t="inlineStr">
        <is>
          <t>Product Lead / QA</t>
        </is>
      </c>
      <c r="G10" s="4" t="inlineStr">
        <is>
          <t>3-5 pilots, feedback, validation evidence</t>
        </is>
      </c>
    </row>
    <row r="11" ht="22" customHeight="1">
      <c r="A11" s="4" t="inlineStr">
        <is>
          <t>WP8</t>
        </is>
      </c>
      <c r="B11" s="4" t="inlineStr">
        <is>
          <t>Commercialisation and launch readiness</t>
        </is>
      </c>
      <c r="C11" s="4" t="n">
        <v>15</v>
      </c>
      <c r="D11" s="4" t="n">
        <v>18</v>
      </c>
      <c r="E11" s="11" t="n">
        <v>60000</v>
      </c>
      <c r="F11" s="4" t="inlineStr">
        <is>
          <t>Project Sponsor</t>
        </is>
      </c>
      <c r="G11" s="4" t="inlineStr">
        <is>
          <t>Pricing, partner pack, launch assets, support model</t>
        </is>
      </c>
    </row>
    <row r="12" ht="22" customHeight="1">
      <c r="A12" s="4" t="n"/>
      <c r="B12" s="4" t="n"/>
      <c r="C12" s="4" t="n"/>
      <c r="D12" s="5" t="inlineStr">
        <is>
          <t>Total</t>
        </is>
      </c>
      <c r="E12" s="13">
        <f>SUM(E4:E11)</f>
        <v/>
      </c>
      <c r="F12" s="4" t="n"/>
      <c r="G12" s="4" t="n"/>
    </row>
  </sheetData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T22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8" customWidth="1" min="1" max="1"/>
    <col width="36" customWidth="1" min="2" max="2"/>
    <col width="50" customWidth="1" min="3" max="3"/>
    <col width="5" customWidth="1" min="4" max="4"/>
    <col width="5" customWidth="1" min="5" max="5"/>
    <col width="5" customWidth="1" min="6" max="6"/>
    <col width="5" customWidth="1" min="7" max="7"/>
    <col width="5" customWidth="1" min="8" max="8"/>
    <col width="5" customWidth="1" min="9" max="9"/>
    <col width="5" customWidth="1" min="10" max="10"/>
    <col width="5" customWidth="1" min="11" max="11"/>
    <col width="5" customWidth="1" min="12" max="12"/>
    <col width="5" customWidth="1" min="13" max="13"/>
    <col width="5" customWidth="1" min="14" max="14"/>
    <col width="5" customWidth="1" min="15" max="15"/>
    <col width="5" customWidth="1" min="16" max="16"/>
    <col width="5" customWidth="1" min="17" max="17"/>
    <col width="5" customWidth="1" min="18" max="18"/>
    <col width="5" customWidth="1" min="19" max="19"/>
    <col width="5" customWidth="1" min="20" max="20"/>
  </cols>
  <sheetData>
    <row r="1" ht="22" customHeight="1">
      <c r="A1" s="1" t="inlineStr">
        <is>
          <t>Milestones and Gantt</t>
        </is>
      </c>
    </row>
    <row r="2" ht="22" customHeight="1">
      <c r="A2" s="2" t="inlineStr">
        <is>
          <t>Indicative 18-month plan. Green cells indicate active months.</t>
        </is>
      </c>
    </row>
    <row r="3" ht="22" customHeight="1">
      <c r="A3" s="3" t="inlineStr">
        <is>
          <t>WP</t>
        </is>
      </c>
      <c r="B3" s="3" t="inlineStr">
        <is>
          <t>Work package</t>
        </is>
      </c>
      <c r="C3" s="3" t="inlineStr">
        <is>
          <t>M1</t>
        </is>
      </c>
      <c r="D3" s="3" t="inlineStr">
        <is>
          <t>M2</t>
        </is>
      </c>
      <c r="E3" s="3" t="inlineStr">
        <is>
          <t>M3</t>
        </is>
      </c>
      <c r="F3" s="3" t="inlineStr">
        <is>
          <t>M4</t>
        </is>
      </c>
      <c r="G3" s="3" t="inlineStr">
        <is>
          <t>M5</t>
        </is>
      </c>
      <c r="H3" s="3" t="inlineStr">
        <is>
          <t>M6</t>
        </is>
      </c>
      <c r="I3" s="3" t="inlineStr">
        <is>
          <t>M7</t>
        </is>
      </c>
      <c r="J3" s="3" t="inlineStr">
        <is>
          <t>M8</t>
        </is>
      </c>
      <c r="K3" s="3" t="inlineStr">
        <is>
          <t>M9</t>
        </is>
      </c>
      <c r="L3" s="3" t="inlineStr">
        <is>
          <t>M10</t>
        </is>
      </c>
      <c r="M3" s="3" t="inlineStr">
        <is>
          <t>M11</t>
        </is>
      </c>
      <c r="N3" s="3" t="inlineStr">
        <is>
          <t>M12</t>
        </is>
      </c>
      <c r="O3" s="3" t="inlineStr">
        <is>
          <t>M13</t>
        </is>
      </c>
      <c r="P3" s="3" t="inlineStr">
        <is>
          <t>M14</t>
        </is>
      </c>
      <c r="Q3" s="3" t="inlineStr">
        <is>
          <t>M15</t>
        </is>
      </c>
      <c r="R3" s="3" t="inlineStr">
        <is>
          <t>M16</t>
        </is>
      </c>
      <c r="S3" s="3" t="inlineStr">
        <is>
          <t>M17</t>
        </is>
      </c>
      <c r="T3" s="3" t="inlineStr">
        <is>
          <t>M18</t>
        </is>
      </c>
    </row>
    <row r="4" ht="22" customHeight="1">
      <c r="A4" s="4" t="inlineStr">
        <is>
          <t>WP1</t>
        </is>
      </c>
      <c r="B4" s="4" t="inlineStr">
        <is>
          <t>Discovery, architecture and validation</t>
        </is>
      </c>
      <c r="C4" s="15" t="inlineStr">
        <is>
          <t>●</t>
        </is>
      </c>
      <c r="D4" s="15" t="inlineStr">
        <is>
          <t>●</t>
        </is>
      </c>
      <c r="E4" s="4" t="inlineStr"/>
      <c r="F4" s="4" t="inlineStr"/>
      <c r="G4" s="4" t="inlineStr"/>
      <c r="H4" s="4" t="inlineStr"/>
      <c r="I4" s="4" t="inlineStr"/>
      <c r="J4" s="4" t="inlineStr"/>
      <c r="K4" s="4" t="inlineStr"/>
      <c r="L4" s="4" t="inlineStr"/>
      <c r="M4" s="4" t="inlineStr"/>
      <c r="N4" s="4" t="inlineStr"/>
      <c r="O4" s="4" t="inlineStr"/>
      <c r="P4" s="4" t="inlineStr"/>
      <c r="Q4" s="4" t="inlineStr"/>
      <c r="R4" s="4" t="inlineStr"/>
      <c r="S4" s="4" t="inlineStr"/>
      <c r="T4" s="4" t="inlineStr"/>
    </row>
    <row r="5" ht="22" customHeight="1">
      <c r="A5" s="4" t="inlineStr">
        <is>
          <t>WP2</t>
        </is>
      </c>
      <c r="B5" s="4" t="inlineStr">
        <is>
          <t>Halo integration R&amp;D</t>
        </is>
      </c>
      <c r="C5" s="4" t="inlineStr"/>
      <c r="D5" s="15" t="inlineStr">
        <is>
          <t>●</t>
        </is>
      </c>
      <c r="E5" s="15" t="inlineStr">
        <is>
          <t>●</t>
        </is>
      </c>
      <c r="F5" s="15" t="inlineStr">
        <is>
          <t>●</t>
        </is>
      </c>
      <c r="G5" s="15" t="inlineStr">
        <is>
          <t>●</t>
        </is>
      </c>
      <c r="H5" s="15" t="inlineStr">
        <is>
          <t>●</t>
        </is>
      </c>
      <c r="I5" s="4" t="inlineStr"/>
      <c r="J5" s="4" t="inlineStr"/>
      <c r="K5" s="4" t="inlineStr"/>
      <c r="L5" s="4" t="inlineStr"/>
      <c r="M5" s="4" t="inlineStr"/>
      <c r="N5" s="4" t="inlineStr"/>
      <c r="O5" s="4" t="inlineStr"/>
      <c r="P5" s="4" t="inlineStr"/>
      <c r="Q5" s="4" t="inlineStr"/>
      <c r="R5" s="4" t="inlineStr"/>
      <c r="S5" s="4" t="inlineStr"/>
      <c r="T5" s="4" t="inlineStr"/>
    </row>
    <row r="6" ht="22" customHeight="1">
      <c r="A6" s="4" t="inlineStr">
        <is>
          <t>WP3</t>
        </is>
      </c>
      <c r="B6" s="4" t="inlineStr">
        <is>
          <t>Portal studio and design system</t>
        </is>
      </c>
      <c r="C6" s="4" t="inlineStr"/>
      <c r="D6" s="15" t="inlineStr">
        <is>
          <t>●</t>
        </is>
      </c>
      <c r="E6" s="15" t="inlineStr">
        <is>
          <t>●</t>
        </is>
      </c>
      <c r="F6" s="15" t="inlineStr">
        <is>
          <t>●</t>
        </is>
      </c>
      <c r="G6" s="15" t="inlineStr">
        <is>
          <t>●</t>
        </is>
      </c>
      <c r="H6" s="15" t="inlineStr">
        <is>
          <t>●</t>
        </is>
      </c>
      <c r="I6" s="15" t="inlineStr">
        <is>
          <t>●</t>
        </is>
      </c>
      <c r="J6" s="15" t="inlineStr">
        <is>
          <t>●</t>
        </is>
      </c>
      <c r="K6" s="4" t="inlineStr"/>
      <c r="L6" s="4" t="inlineStr"/>
      <c r="M6" s="4" t="inlineStr"/>
      <c r="N6" s="4" t="inlineStr"/>
      <c r="O6" s="4" t="inlineStr"/>
      <c r="P6" s="4" t="inlineStr"/>
      <c r="Q6" s="4" t="inlineStr"/>
      <c r="R6" s="4" t="inlineStr"/>
      <c r="S6" s="4" t="inlineStr"/>
      <c r="T6" s="4" t="inlineStr"/>
    </row>
    <row r="7" ht="22" customHeight="1">
      <c r="A7" s="4" t="inlineStr">
        <is>
          <t>WP4</t>
        </is>
      </c>
      <c r="B7" s="4" t="inlineStr">
        <is>
          <t>Self-service modules</t>
        </is>
      </c>
      <c r="C7" s="4" t="inlineStr"/>
      <c r="D7" s="4" t="inlineStr"/>
      <c r="E7" s="4" t="inlineStr"/>
      <c r="F7" s="15" t="inlineStr">
        <is>
          <t>●</t>
        </is>
      </c>
      <c r="G7" s="15" t="inlineStr">
        <is>
          <t>●</t>
        </is>
      </c>
      <c r="H7" s="15" t="inlineStr">
        <is>
          <t>●</t>
        </is>
      </c>
      <c r="I7" s="15" t="inlineStr">
        <is>
          <t>●</t>
        </is>
      </c>
      <c r="J7" s="15" t="inlineStr">
        <is>
          <t>●</t>
        </is>
      </c>
      <c r="K7" s="15" t="inlineStr">
        <is>
          <t>●</t>
        </is>
      </c>
      <c r="L7" s="15" t="inlineStr">
        <is>
          <t>●</t>
        </is>
      </c>
      <c r="M7" s="15" t="inlineStr">
        <is>
          <t>●</t>
        </is>
      </c>
      <c r="N7" s="4" t="inlineStr"/>
      <c r="O7" s="4" t="inlineStr"/>
      <c r="P7" s="4" t="inlineStr"/>
      <c r="Q7" s="4" t="inlineStr"/>
      <c r="R7" s="4" t="inlineStr"/>
      <c r="S7" s="4" t="inlineStr"/>
      <c r="T7" s="4" t="inlineStr"/>
    </row>
    <row r="8" ht="22" customHeight="1">
      <c r="A8" s="4" t="inlineStr">
        <is>
          <t>WP5</t>
        </is>
      </c>
      <c r="B8" s="4" t="inlineStr">
        <is>
          <t>Security, tenancy and operations</t>
        </is>
      </c>
      <c r="C8" s="4" t="inlineStr"/>
      <c r="D8" s="4" t="inlineStr"/>
      <c r="E8" s="4" t="inlineStr"/>
      <c r="F8" s="4" t="inlineStr"/>
      <c r="G8" s="15" t="inlineStr">
        <is>
          <t>●</t>
        </is>
      </c>
      <c r="H8" s="15" t="inlineStr">
        <is>
          <t>●</t>
        </is>
      </c>
      <c r="I8" s="15" t="inlineStr">
        <is>
          <t>●</t>
        </is>
      </c>
      <c r="J8" s="15" t="inlineStr">
        <is>
          <t>●</t>
        </is>
      </c>
      <c r="K8" s="15" t="inlineStr">
        <is>
          <t>●</t>
        </is>
      </c>
      <c r="L8" s="15" t="inlineStr">
        <is>
          <t>●</t>
        </is>
      </c>
      <c r="M8" s="15" t="inlineStr">
        <is>
          <t>●</t>
        </is>
      </c>
      <c r="N8" s="15" t="inlineStr">
        <is>
          <t>●</t>
        </is>
      </c>
      <c r="O8" s="15" t="inlineStr">
        <is>
          <t>●</t>
        </is>
      </c>
      <c r="P8" s="4" t="inlineStr"/>
      <c r="Q8" s="4" t="inlineStr"/>
      <c r="R8" s="4" t="inlineStr"/>
      <c r="S8" s="4" t="inlineStr"/>
      <c r="T8" s="4" t="inlineStr"/>
    </row>
    <row r="9" ht="22" customHeight="1">
      <c r="A9" s="4" t="inlineStr">
        <is>
          <t>WP6</t>
        </is>
      </c>
      <c r="B9" s="4" t="inlineStr">
        <is>
          <t>Knowledge and AI-assisted experience</t>
        </is>
      </c>
      <c r="C9" s="4" t="inlineStr"/>
      <c r="D9" s="4" t="inlineStr"/>
      <c r="E9" s="4" t="inlineStr"/>
      <c r="F9" s="4" t="inlineStr"/>
      <c r="G9" s="4" t="inlineStr"/>
      <c r="H9" s="4" t="inlineStr"/>
      <c r="I9" s="4" t="inlineStr"/>
      <c r="J9" s="15" t="inlineStr">
        <is>
          <t>●</t>
        </is>
      </c>
      <c r="K9" s="15" t="inlineStr">
        <is>
          <t>●</t>
        </is>
      </c>
      <c r="L9" s="15" t="inlineStr">
        <is>
          <t>●</t>
        </is>
      </c>
      <c r="M9" s="15" t="inlineStr">
        <is>
          <t>●</t>
        </is>
      </c>
      <c r="N9" s="15" t="inlineStr">
        <is>
          <t>●</t>
        </is>
      </c>
      <c r="O9" s="15" t="inlineStr">
        <is>
          <t>●</t>
        </is>
      </c>
      <c r="P9" s="15" t="inlineStr">
        <is>
          <t>●</t>
        </is>
      </c>
      <c r="Q9" s="4" t="inlineStr"/>
      <c r="R9" s="4" t="inlineStr"/>
      <c r="S9" s="4" t="inlineStr"/>
      <c r="T9" s="4" t="inlineStr"/>
    </row>
    <row r="10" ht="22" customHeight="1">
      <c r="A10" s="4" t="inlineStr">
        <is>
          <t>WP7</t>
        </is>
      </c>
      <c r="B10" s="4" t="inlineStr">
        <is>
          <t>Pilot deployments</t>
        </is>
      </c>
      <c r="C10" s="4" t="inlineStr"/>
      <c r="D10" s="4" t="inlineStr"/>
      <c r="E10" s="4" t="inlineStr"/>
      <c r="F10" s="4" t="inlineStr"/>
      <c r="G10" s="4" t="inlineStr"/>
      <c r="H10" s="4" t="inlineStr"/>
      <c r="I10" s="4" t="inlineStr"/>
      <c r="J10" s="4" t="inlineStr"/>
      <c r="K10" s="4" t="inlineStr"/>
      <c r="L10" s="15" t="inlineStr">
        <is>
          <t>●</t>
        </is>
      </c>
      <c r="M10" s="15" t="inlineStr">
        <is>
          <t>●</t>
        </is>
      </c>
      <c r="N10" s="15" t="inlineStr">
        <is>
          <t>●</t>
        </is>
      </c>
      <c r="O10" s="15" t="inlineStr">
        <is>
          <t>●</t>
        </is>
      </c>
      <c r="P10" s="15" t="inlineStr">
        <is>
          <t>●</t>
        </is>
      </c>
      <c r="Q10" s="15" t="inlineStr">
        <is>
          <t>●</t>
        </is>
      </c>
      <c r="R10" s="15" t="inlineStr">
        <is>
          <t>●</t>
        </is>
      </c>
      <c r="S10" s="4" t="inlineStr"/>
      <c r="T10" s="4" t="inlineStr"/>
    </row>
    <row r="11" ht="22" customHeight="1">
      <c r="A11" s="4" t="inlineStr">
        <is>
          <t>WP8</t>
        </is>
      </c>
      <c r="B11" s="4" t="inlineStr">
        <is>
          <t>Commercialisation and launch readiness</t>
        </is>
      </c>
      <c r="C11" s="4" t="inlineStr"/>
      <c r="D11" s="4" t="inlineStr"/>
      <c r="E11" s="4" t="inlineStr"/>
      <c r="F11" s="4" t="inlineStr"/>
      <c r="G11" s="4" t="inlineStr"/>
      <c r="H11" s="4" t="inlineStr"/>
      <c r="I11" s="4" t="inlineStr"/>
      <c r="J11" s="4" t="inlineStr"/>
      <c r="K11" s="4" t="inlineStr"/>
      <c r="L11" s="4" t="inlineStr"/>
      <c r="M11" s="4" t="inlineStr"/>
      <c r="N11" s="4" t="inlineStr"/>
      <c r="O11" s="4" t="inlineStr"/>
      <c r="P11" s="4" t="inlineStr"/>
      <c r="Q11" s="15" t="inlineStr">
        <is>
          <t>●</t>
        </is>
      </c>
      <c r="R11" s="15" t="inlineStr">
        <is>
          <t>●</t>
        </is>
      </c>
      <c r="S11" s="15" t="inlineStr">
        <is>
          <t>●</t>
        </is>
      </c>
      <c r="T11" s="15" t="inlineStr">
        <is>
          <t>●</t>
        </is>
      </c>
    </row>
    <row r="12" ht="22" customHeight="1"/>
    <row r="13" ht="22" customHeight="1"/>
    <row r="14" ht="22" customHeight="1">
      <c r="A14" s="3" t="inlineStr">
        <is>
          <t>Milestone</t>
        </is>
      </c>
      <c r="B14" s="3" t="inlineStr">
        <is>
          <t>Target month</t>
        </is>
      </c>
      <c r="C14" s="3" t="inlineStr">
        <is>
          <t>Evidence</t>
        </is>
      </c>
    </row>
    <row r="15" ht="22" customHeight="1">
      <c r="A15" s="4" t="inlineStr">
        <is>
          <t>Project mobilisation complete</t>
        </is>
      </c>
      <c r="B15" s="4" t="n">
        <v>1</v>
      </c>
      <c r="C15" s="4" t="inlineStr">
        <is>
          <t>Team onboarding, governance, backlog</t>
        </is>
      </c>
    </row>
    <row r="16" ht="22" customHeight="1">
      <c r="A16" s="4" t="inlineStr">
        <is>
          <t>Architecture validated</t>
        </is>
      </c>
      <c r="B16" s="4" t="n">
        <v>2</v>
      </c>
      <c r="C16" s="4" t="inlineStr">
        <is>
          <t>Architecture decision record and threat model</t>
        </is>
      </c>
    </row>
    <row r="17" ht="22" customHeight="1">
      <c r="A17" s="4" t="inlineStr">
        <is>
          <t>Halo connector alpha</t>
        </is>
      </c>
      <c r="B17" s="4" t="n">
        <v>4</v>
      </c>
      <c r="C17" s="4" t="inlineStr">
        <is>
          <t>Auth and core mappings working</t>
        </is>
      </c>
    </row>
    <row r="18" ht="22" customHeight="1">
      <c r="A18" s="4" t="inlineStr">
        <is>
          <t>Portal framework alpha</t>
        </is>
      </c>
      <c r="B18" s="4" t="n">
        <v>6</v>
      </c>
      <c r="C18" s="4" t="inlineStr">
        <is>
          <t>Branding, roles, widgets</t>
        </is>
      </c>
    </row>
    <row r="19" ht="22" customHeight="1">
      <c r="A19" s="4" t="inlineStr">
        <is>
          <t>MVP feature complete</t>
        </is>
      </c>
      <c r="B19" s="4" t="n">
        <v>10</v>
      </c>
      <c r="C19" s="4" t="inlineStr">
        <is>
          <t>Catalogue, KB, tickets, approvals</t>
        </is>
      </c>
    </row>
    <row r="20" ht="22" customHeight="1">
      <c r="A20" s="4" t="inlineStr">
        <is>
          <t>Pilot readiness gate</t>
        </is>
      </c>
      <c r="B20" s="4" t="n">
        <v>12</v>
      </c>
      <c r="C20" s="4" t="inlineStr">
        <is>
          <t>Security review and runbook</t>
        </is>
      </c>
    </row>
    <row r="21" ht="22" customHeight="1">
      <c r="A21" s="4" t="inlineStr">
        <is>
          <t>Pilot evidence complete</t>
        </is>
      </c>
      <c r="B21" s="4" t="n">
        <v>16</v>
      </c>
      <c r="C21" s="4" t="inlineStr">
        <is>
          <t>Pilot metrics and feedback</t>
        </is>
      </c>
    </row>
    <row r="22" ht="22" customHeight="1">
      <c r="A22" s="4" t="inlineStr">
        <is>
          <t>Commercial launch gate</t>
        </is>
      </c>
      <c r="B22" s="4" t="n">
        <v>18</v>
      </c>
      <c r="C22" s="4" t="inlineStr">
        <is>
          <t>Pricing, partner pack, support model</t>
        </is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10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6" customWidth="1" min="3" max="3"/>
    <col width="18" customWidth="1" min="4" max="4"/>
    <col width="22" customWidth="1" min="5" max="5"/>
    <col width="26" customWidth="1" min="6" max="6"/>
    <col width="34" customWidth="1" min="7" max="7"/>
    <col width="48" customWidth="1" min="8" max="8"/>
  </cols>
  <sheetData>
    <row r="1" ht="22" customHeight="1">
      <c r="A1" s="1" t="inlineStr">
        <is>
          <t>Cashflow and Grant Claims</t>
        </is>
      </c>
    </row>
    <row r="2" ht="22" customHeight="1">
      <c r="A2" s="2" t="inlineStr">
        <is>
          <t>Illustrative quarterly spend and claim profile. Many grants reimburse in arrears.</t>
        </is>
      </c>
    </row>
    <row r="3" ht="22" customHeight="1">
      <c r="A3" s="3" t="inlineStr">
        <is>
          <t>Quarter</t>
        </is>
      </c>
      <c r="B3" s="3" t="inlineStr">
        <is>
          <t>Months</t>
        </is>
      </c>
      <c r="C3" s="3" t="inlineStr">
        <is>
          <t>Planned spend</t>
        </is>
      </c>
      <c r="D3" s="3" t="inlineStr">
        <is>
          <t>Cumulative spend</t>
        </is>
      </c>
      <c r="E3" s="3" t="inlineStr">
        <is>
          <t>Grant receipt assumption</t>
        </is>
      </c>
      <c r="F3" s="3" t="inlineStr">
        <is>
          <t>Company cash contribution this quarter</t>
        </is>
      </c>
      <c r="G3" s="3" t="inlineStr">
        <is>
          <t>Cumulative company cash outflow before receipts</t>
        </is>
      </c>
      <c r="H3" s="3" t="inlineStr">
        <is>
          <t>Notes</t>
        </is>
      </c>
    </row>
    <row r="4" ht="22" customHeight="1">
      <c r="A4" s="4" t="inlineStr">
        <is>
          <t>Q1</t>
        </is>
      </c>
      <c r="B4" s="4" t="inlineStr">
        <is>
          <t>M1-M3</t>
        </is>
      </c>
      <c r="C4" s="11" t="n">
        <v>150000</v>
      </c>
      <c r="D4" s="11">
        <f>SUM(C4:C4)</f>
        <v/>
      </c>
      <c r="E4" s="11" t="n">
        <v>0</v>
      </c>
      <c r="F4" s="11">
        <f>C4-E4</f>
        <v/>
      </c>
      <c r="G4" s="11">
        <f>SUM(F4:F4)</f>
        <v/>
      </c>
      <c r="H4" s="4" t="inlineStr">
        <is>
          <t>Mobilisation, discovery, architecture, early connector</t>
        </is>
      </c>
    </row>
    <row r="5" ht="22" customHeight="1">
      <c r="A5" s="4" t="inlineStr">
        <is>
          <t>Q2</t>
        </is>
      </c>
      <c r="B5" s="4" t="inlineStr">
        <is>
          <t>M4-M6</t>
        </is>
      </c>
      <c r="C5" s="11" t="n">
        <v>180000</v>
      </c>
      <c r="D5" s="11">
        <f>SUM(C$4:C5)</f>
        <v/>
      </c>
      <c r="E5" s="11">
        <f>C4*'Funding Summary'!B6</f>
        <v/>
      </c>
      <c r="F5" s="11">
        <f>C5-E5</f>
        <v/>
      </c>
      <c r="G5" s="11">
        <f>SUM(F$4:F5)</f>
        <v/>
      </c>
      <c r="H5" s="4" t="inlineStr">
        <is>
          <t>Integration alpha and portal framework</t>
        </is>
      </c>
    </row>
    <row r="6" ht="22" customHeight="1">
      <c r="A6" s="4" t="inlineStr">
        <is>
          <t>Q3</t>
        </is>
      </c>
      <c r="B6" s="4" t="inlineStr">
        <is>
          <t>M7-M9</t>
        </is>
      </c>
      <c r="C6" s="11" t="n">
        <v>180000</v>
      </c>
      <c r="D6" s="11">
        <f>SUM(C$4:C6)</f>
        <v/>
      </c>
      <c r="E6" s="11">
        <f>C5*'Funding Summary'!B6</f>
        <v/>
      </c>
      <c r="F6" s="11">
        <f>C6-E6</f>
        <v/>
      </c>
      <c r="G6" s="11">
        <f>SUM(F$4:F6)</f>
        <v/>
      </c>
      <c r="H6" s="4" t="inlineStr">
        <is>
          <t>Core module development</t>
        </is>
      </c>
    </row>
    <row r="7" ht="22" customHeight="1">
      <c r="A7" s="4" t="inlineStr">
        <is>
          <t>Q4</t>
        </is>
      </c>
      <c r="B7" s="4" t="inlineStr">
        <is>
          <t>M10-M12</t>
        </is>
      </c>
      <c r="C7" s="11" t="n">
        <v>190000</v>
      </c>
      <c r="D7" s="11">
        <f>SUM(C$4:C7)</f>
        <v/>
      </c>
      <c r="E7" s="11">
        <f>C6*'Funding Summary'!B6</f>
        <v/>
      </c>
      <c r="F7" s="11">
        <f>C7-E7</f>
        <v/>
      </c>
      <c r="G7" s="11">
        <f>SUM(F$4:F7)</f>
        <v/>
      </c>
      <c r="H7" s="4" t="inlineStr">
        <is>
          <t>MVP feature complete and pilot readiness</t>
        </is>
      </c>
    </row>
    <row r="8" ht="22" customHeight="1">
      <c r="A8" s="4" t="inlineStr">
        <is>
          <t>Q5</t>
        </is>
      </c>
      <c r="B8" s="4" t="inlineStr">
        <is>
          <t>M13-M15</t>
        </is>
      </c>
      <c r="C8" s="11" t="n">
        <v>180000</v>
      </c>
      <c r="D8" s="11">
        <f>SUM(C$4:C8)</f>
        <v/>
      </c>
      <c r="E8" s="11">
        <f>C7*'Funding Summary'!B6</f>
        <v/>
      </c>
      <c r="F8" s="11">
        <f>C8-E8</f>
        <v/>
      </c>
      <c r="G8" s="11">
        <f>SUM(F$4:F8)</f>
        <v/>
      </c>
      <c r="H8" s="4" t="inlineStr">
        <is>
          <t>Pilots, AI/search refinement, validation</t>
        </is>
      </c>
    </row>
    <row r="9" ht="22" customHeight="1">
      <c r="A9" s="4" t="inlineStr">
        <is>
          <t>Q6</t>
        </is>
      </c>
      <c r="B9" s="4" t="inlineStr">
        <is>
          <t>M16-M18</t>
        </is>
      </c>
      <c r="C9" s="11" t="n">
        <v>145000</v>
      </c>
      <c r="D9" s="11">
        <f>SUM(C$4:C9)</f>
        <v/>
      </c>
      <c r="E9" s="11">
        <f>C8*'Funding Summary'!B6</f>
        <v/>
      </c>
      <c r="F9" s="11">
        <f>C9-E9</f>
        <v/>
      </c>
      <c r="G9" s="11">
        <f>SUM(F$4:F9)</f>
        <v/>
      </c>
      <c r="H9" s="4" t="inlineStr">
        <is>
          <t>Launch readiness and final evidence</t>
        </is>
      </c>
    </row>
    <row r="10" ht="22" customHeight="1">
      <c r="A10" s="4" t="inlineStr">
        <is>
          <t>Post-project receipt</t>
        </is>
      </c>
      <c r="B10" s="4" t="inlineStr">
        <is>
          <t>After M18</t>
        </is>
      </c>
      <c r="C10" s="11" t="n">
        <v>0</v>
      </c>
      <c r="D10" s="11">
        <f>SUM(C$4:C10)</f>
        <v/>
      </c>
      <c r="E10" s="11">
        <f>C9*'Funding Summary'!B6</f>
        <v/>
      </c>
      <c r="F10" s="11">
        <f>C10-E10</f>
        <v/>
      </c>
      <c r="G10" s="11">
        <f>SUM(F$4:F10)</f>
        <v/>
      </c>
      <c r="H10" s="4" t="inlineStr">
        <is>
          <t>Final claim receipt if paid in arrears</t>
        </is>
      </c>
    </row>
  </sheetData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T13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34" customWidth="1" min="1" max="1"/>
    <col width="5.5" customWidth="1" min="2" max="2"/>
    <col width="5.5" customWidth="1" min="3" max="3"/>
    <col width="5.5" customWidth="1" min="4" max="4"/>
    <col width="5.5" customWidth="1" min="5" max="5"/>
    <col width="5.5" customWidth="1" min="6" max="6"/>
    <col width="5.5" customWidth="1" min="7" max="7"/>
    <col width="5.5" customWidth="1" min="8" max="8"/>
    <col width="5.5" customWidth="1" min="9" max="9"/>
    <col width="5.5" customWidth="1" min="10" max="10"/>
    <col width="5.5" customWidth="1" min="11" max="11"/>
    <col width="5.5" customWidth="1" min="12" max="12"/>
    <col width="5.5" customWidth="1" min="13" max="13"/>
    <col width="5.5" customWidth="1" min="14" max="14"/>
    <col width="5.5" customWidth="1" min="15" max="15"/>
    <col width="5.5" customWidth="1" min="16" max="16"/>
    <col width="5.5" customWidth="1" min="17" max="17"/>
    <col width="5.5" customWidth="1" min="18" max="18"/>
    <col width="5.5" customWidth="1" min="19" max="19"/>
    <col width="10" customWidth="1" min="20" max="20"/>
  </cols>
  <sheetData>
    <row r="1" ht="22" customHeight="1">
      <c r="A1" s="1" t="inlineStr">
        <is>
          <t>FTE Plan</t>
        </is>
      </c>
    </row>
    <row r="2" ht="22" customHeight="1">
      <c r="A2" s="2" t="inlineStr">
        <is>
          <t>Indicative Scottish product team profile by month.</t>
        </is>
      </c>
    </row>
    <row r="3" ht="22" customHeight="1">
      <c r="A3" s="3" t="inlineStr">
        <is>
          <t>Role</t>
        </is>
      </c>
      <c r="B3" s="3" t="inlineStr">
        <is>
          <t>M1</t>
        </is>
      </c>
      <c r="C3" s="3" t="inlineStr">
        <is>
          <t>M2</t>
        </is>
      </c>
      <c r="D3" s="3" t="inlineStr">
        <is>
          <t>M3</t>
        </is>
      </c>
      <c r="E3" s="3" t="inlineStr">
        <is>
          <t>M4</t>
        </is>
      </c>
      <c r="F3" s="3" t="inlineStr">
        <is>
          <t>M5</t>
        </is>
      </c>
      <c r="G3" s="3" t="inlineStr">
        <is>
          <t>M6</t>
        </is>
      </c>
      <c r="H3" s="3" t="inlineStr">
        <is>
          <t>M7</t>
        </is>
      </c>
      <c r="I3" s="3" t="inlineStr">
        <is>
          <t>M8</t>
        </is>
      </c>
      <c r="J3" s="3" t="inlineStr">
        <is>
          <t>M9</t>
        </is>
      </c>
      <c r="K3" s="3" t="inlineStr">
        <is>
          <t>M10</t>
        </is>
      </c>
      <c r="L3" s="3" t="inlineStr">
        <is>
          <t>M11</t>
        </is>
      </c>
      <c r="M3" s="3" t="inlineStr">
        <is>
          <t>M12</t>
        </is>
      </c>
      <c r="N3" s="3" t="inlineStr">
        <is>
          <t>M13</t>
        </is>
      </c>
      <c r="O3" s="3" t="inlineStr">
        <is>
          <t>M14</t>
        </is>
      </c>
      <c r="P3" s="3" t="inlineStr">
        <is>
          <t>M15</t>
        </is>
      </c>
      <c r="Q3" s="3" t="inlineStr">
        <is>
          <t>M16</t>
        </is>
      </c>
      <c r="R3" s="3" t="inlineStr">
        <is>
          <t>M17</t>
        </is>
      </c>
      <c r="S3" s="3" t="inlineStr">
        <is>
          <t>M18</t>
        </is>
      </c>
      <c r="T3" s="3" t="inlineStr">
        <is>
          <t>Avg FTE</t>
        </is>
      </c>
    </row>
    <row r="4" ht="22" customHeight="1">
      <c r="A4" s="4" t="inlineStr">
        <is>
          <t>Product / Programme Lead</t>
        </is>
      </c>
      <c r="B4" s="4" t="n">
        <v>0.6</v>
      </c>
      <c r="C4" s="4" t="n">
        <v>0.6</v>
      </c>
      <c r="D4" s="4" t="n">
        <v>0.6</v>
      </c>
      <c r="E4" s="4" t="n">
        <v>0.6</v>
      </c>
      <c r="F4" s="4" t="n">
        <v>0.6</v>
      </c>
      <c r="G4" s="4" t="n">
        <v>0.6</v>
      </c>
      <c r="H4" s="4" t="n">
        <v>0.6</v>
      </c>
      <c r="I4" s="4" t="n">
        <v>0.6</v>
      </c>
      <c r="J4" s="4" t="n">
        <v>0.6</v>
      </c>
      <c r="K4" s="4" t="n">
        <v>0.6</v>
      </c>
      <c r="L4" s="4" t="n">
        <v>0.6</v>
      </c>
      <c r="M4" s="4" t="n">
        <v>0.6</v>
      </c>
      <c r="N4" s="4" t="n">
        <v>0.6</v>
      </c>
      <c r="O4" s="4" t="n">
        <v>0.6</v>
      </c>
      <c r="P4" s="4" t="n">
        <v>0.6</v>
      </c>
      <c r="Q4" s="4" t="n">
        <v>0.6</v>
      </c>
      <c r="R4" s="4" t="n">
        <v>0.6</v>
      </c>
      <c r="S4" s="4" t="n">
        <v>0.6</v>
      </c>
      <c r="T4" s="4">
        <f>AVERAGE(B4:S4)</f>
        <v/>
      </c>
    </row>
    <row r="5" ht="22" customHeight="1">
      <c r="A5" s="4" t="inlineStr">
        <is>
          <t>Technical Lead / Architect</t>
        </is>
      </c>
      <c r="B5" s="4" t="n">
        <v>1</v>
      </c>
      <c r="C5" s="4" t="n">
        <v>1</v>
      </c>
      <c r="D5" s="4" t="n">
        <v>1</v>
      </c>
      <c r="E5" s="4" t="n">
        <v>1</v>
      </c>
      <c r="F5" s="4" t="n">
        <v>1</v>
      </c>
      <c r="G5" s="4" t="n">
        <v>1</v>
      </c>
      <c r="H5" s="4" t="n">
        <v>1</v>
      </c>
      <c r="I5" s="4" t="n">
        <v>1</v>
      </c>
      <c r="J5" s="4" t="n">
        <v>1</v>
      </c>
      <c r="K5" s="4" t="n">
        <v>1</v>
      </c>
      <c r="L5" s="4" t="n">
        <v>1</v>
      </c>
      <c r="M5" s="4" t="n">
        <v>1</v>
      </c>
      <c r="N5" s="4" t="n">
        <v>1</v>
      </c>
      <c r="O5" s="4" t="n">
        <v>1</v>
      </c>
      <c r="P5" s="4" t="n">
        <v>1</v>
      </c>
      <c r="Q5" s="4" t="n">
        <v>1</v>
      </c>
      <c r="R5" s="4" t="n">
        <v>1</v>
      </c>
      <c r="S5" s="4" t="n">
        <v>1</v>
      </c>
      <c r="T5" s="4">
        <f>AVERAGE(B5:S5)</f>
        <v/>
      </c>
    </row>
    <row r="6" ht="22" customHeight="1">
      <c r="A6" s="4" t="inlineStr">
        <is>
          <t>Senior Full Stack Developer 1</t>
        </is>
      </c>
      <c r="B6" s="4" t="n">
        <v>1</v>
      </c>
      <c r="C6" s="4" t="n">
        <v>1</v>
      </c>
      <c r="D6" s="4" t="n">
        <v>1</v>
      </c>
      <c r="E6" s="4" t="n">
        <v>1</v>
      </c>
      <c r="F6" s="4" t="n">
        <v>1</v>
      </c>
      <c r="G6" s="4" t="n">
        <v>1</v>
      </c>
      <c r="H6" s="4" t="n">
        <v>1</v>
      </c>
      <c r="I6" s="4" t="n">
        <v>1</v>
      </c>
      <c r="J6" s="4" t="n">
        <v>1</v>
      </c>
      <c r="K6" s="4" t="n">
        <v>1</v>
      </c>
      <c r="L6" s="4" t="n">
        <v>1</v>
      </c>
      <c r="M6" s="4" t="n">
        <v>1</v>
      </c>
      <c r="N6" s="4" t="n">
        <v>1</v>
      </c>
      <c r="O6" s="4" t="n">
        <v>1</v>
      </c>
      <c r="P6" s="4" t="n">
        <v>1</v>
      </c>
      <c r="Q6" s="4" t="n">
        <v>1</v>
      </c>
      <c r="R6" s="4" t="n">
        <v>1</v>
      </c>
      <c r="S6" s="4" t="n">
        <v>1</v>
      </c>
      <c r="T6" s="4">
        <f>AVERAGE(B6:S6)</f>
        <v/>
      </c>
    </row>
    <row r="7" ht="22" customHeight="1">
      <c r="A7" s="4" t="inlineStr">
        <is>
          <t>Senior Full Stack Developer 2</t>
        </is>
      </c>
      <c r="B7" s="4" t="n">
        <v>0.5</v>
      </c>
      <c r="C7" s="4" t="n">
        <v>0.5</v>
      </c>
      <c r="D7" s="4" t="n">
        <v>1</v>
      </c>
      <c r="E7" s="4" t="n">
        <v>1</v>
      </c>
      <c r="F7" s="4" t="n">
        <v>1</v>
      </c>
      <c r="G7" s="4" t="n">
        <v>1</v>
      </c>
      <c r="H7" s="4" t="n">
        <v>1</v>
      </c>
      <c r="I7" s="4" t="n">
        <v>1</v>
      </c>
      <c r="J7" s="4" t="n">
        <v>1</v>
      </c>
      <c r="K7" s="4" t="n">
        <v>1</v>
      </c>
      <c r="L7" s="4" t="n">
        <v>1</v>
      </c>
      <c r="M7" s="4" t="n">
        <v>1</v>
      </c>
      <c r="N7" s="4" t="n">
        <v>1</v>
      </c>
      <c r="O7" s="4" t="n">
        <v>1</v>
      </c>
      <c r="P7" s="4" t="n">
        <v>1</v>
      </c>
      <c r="Q7" s="4" t="n">
        <v>1</v>
      </c>
      <c r="R7" s="4" t="n">
        <v>1</v>
      </c>
      <c r="S7" s="4" t="n">
        <v>1</v>
      </c>
      <c r="T7" s="4">
        <f>AVERAGE(B7:S7)</f>
        <v/>
      </c>
    </row>
    <row r="8" ht="22" customHeight="1">
      <c r="A8" s="4" t="inlineStr">
        <is>
          <t>Front End / UX Engineer</t>
        </is>
      </c>
      <c r="B8" s="4" t="n">
        <v>0.5</v>
      </c>
      <c r="C8" s="4" t="n">
        <v>0.5</v>
      </c>
      <c r="D8" s="4" t="n">
        <v>1</v>
      </c>
      <c r="E8" s="4" t="n">
        <v>1</v>
      </c>
      <c r="F8" s="4" t="n">
        <v>1</v>
      </c>
      <c r="G8" s="4" t="n">
        <v>1</v>
      </c>
      <c r="H8" s="4" t="n">
        <v>1</v>
      </c>
      <c r="I8" s="4" t="n">
        <v>1</v>
      </c>
      <c r="J8" s="4" t="n">
        <v>1</v>
      </c>
      <c r="K8" s="4" t="n">
        <v>1</v>
      </c>
      <c r="L8" s="4" t="n">
        <v>1</v>
      </c>
      <c r="M8" s="4" t="n">
        <v>1</v>
      </c>
      <c r="N8" s="4" t="n">
        <v>1</v>
      </c>
      <c r="O8" s="4" t="n">
        <v>1</v>
      </c>
      <c r="P8" s="4" t="n">
        <v>1</v>
      </c>
      <c r="Q8" s="4" t="n">
        <v>1</v>
      </c>
      <c r="R8" s="4" t="n">
        <v>1</v>
      </c>
      <c r="S8" s="4" t="n">
        <v>1</v>
      </c>
      <c r="T8" s="4">
        <f>AVERAGE(B8:S8)</f>
        <v/>
      </c>
    </row>
    <row r="9" ht="22" customHeight="1">
      <c r="A9" s="4" t="inlineStr">
        <is>
          <t>Back End / API Developer</t>
        </is>
      </c>
      <c r="B9" s="4" t="n">
        <v>0</v>
      </c>
      <c r="C9" s="4" t="n">
        <v>0</v>
      </c>
      <c r="D9" s="4" t="n">
        <v>0.5</v>
      </c>
      <c r="E9" s="4" t="n">
        <v>1</v>
      </c>
      <c r="F9" s="4" t="n">
        <v>1</v>
      </c>
      <c r="G9" s="4" t="n">
        <v>1</v>
      </c>
      <c r="H9" s="4" t="n">
        <v>1</v>
      </c>
      <c r="I9" s="4" t="n">
        <v>1</v>
      </c>
      <c r="J9" s="4" t="n">
        <v>1</v>
      </c>
      <c r="K9" s="4" t="n">
        <v>1</v>
      </c>
      <c r="L9" s="4" t="n">
        <v>1</v>
      </c>
      <c r="M9" s="4" t="n">
        <v>1</v>
      </c>
      <c r="N9" s="4" t="n">
        <v>1</v>
      </c>
      <c r="O9" s="4" t="n">
        <v>1</v>
      </c>
      <c r="P9" s="4" t="n">
        <v>1</v>
      </c>
      <c r="Q9" s="4" t="n">
        <v>1</v>
      </c>
      <c r="R9" s="4" t="n">
        <v>1</v>
      </c>
      <c r="S9" s="4" t="n">
        <v>1</v>
      </c>
      <c r="T9" s="4">
        <f>AVERAGE(B9:S9)</f>
        <v/>
      </c>
    </row>
    <row r="10" ht="22" customHeight="1">
      <c r="A10" s="4" t="inlineStr">
        <is>
          <t>QA / Test Automation Engineer</t>
        </is>
      </c>
      <c r="B10" s="4" t="n">
        <v>0</v>
      </c>
      <c r="C10" s="4" t="n">
        <v>0</v>
      </c>
      <c r="D10" s="4" t="n">
        <v>0</v>
      </c>
      <c r="E10" s="4" t="n">
        <v>0</v>
      </c>
      <c r="F10" s="4" t="n">
        <v>0</v>
      </c>
      <c r="G10" s="4" t="n">
        <v>0.5</v>
      </c>
      <c r="H10" s="4" t="n">
        <v>0.5</v>
      </c>
      <c r="I10" s="4" t="n">
        <v>1</v>
      </c>
      <c r="J10" s="4" t="n">
        <v>1</v>
      </c>
      <c r="K10" s="4" t="n">
        <v>1</v>
      </c>
      <c r="L10" s="4" t="n">
        <v>1</v>
      </c>
      <c r="M10" s="4" t="n">
        <v>1</v>
      </c>
      <c r="N10" s="4" t="n">
        <v>1</v>
      </c>
      <c r="O10" s="4" t="n">
        <v>1</v>
      </c>
      <c r="P10" s="4" t="n">
        <v>1</v>
      </c>
      <c r="Q10" s="4" t="n">
        <v>0.5</v>
      </c>
      <c r="R10" s="4" t="n">
        <v>0.5</v>
      </c>
      <c r="S10" s="4" t="n">
        <v>0.5</v>
      </c>
      <c r="T10" s="4">
        <f>AVERAGE(B10:S10)</f>
        <v/>
      </c>
    </row>
    <row r="11" ht="22" customHeight="1">
      <c r="A11" s="4" t="inlineStr">
        <is>
          <t>UX / Product Designer</t>
        </is>
      </c>
      <c r="B11" s="4" t="n">
        <v>0.5</v>
      </c>
      <c r="C11" s="4" t="n">
        <v>0.5</v>
      </c>
      <c r="D11" s="4" t="n">
        <v>0.5</v>
      </c>
      <c r="E11" s="4" t="n">
        <v>0.5</v>
      </c>
      <c r="F11" s="4" t="n">
        <v>0.5</v>
      </c>
      <c r="G11" s="4" t="n">
        <v>0.5</v>
      </c>
      <c r="H11" s="4" t="n">
        <v>0.5</v>
      </c>
      <c r="I11" s="4" t="n">
        <v>0.5</v>
      </c>
      <c r="J11" s="4" t="n">
        <v>0.5</v>
      </c>
      <c r="K11" s="4" t="n">
        <v>0.5</v>
      </c>
      <c r="L11" s="4" t="n">
        <v>0</v>
      </c>
      <c r="M11" s="4" t="n">
        <v>0</v>
      </c>
      <c r="N11" s="4" t="n">
        <v>0</v>
      </c>
      <c r="O11" s="4" t="n">
        <v>0</v>
      </c>
      <c r="P11" s="4" t="n">
        <v>0</v>
      </c>
      <c r="Q11" s="4" t="n">
        <v>0</v>
      </c>
      <c r="R11" s="4" t="n">
        <v>0</v>
      </c>
      <c r="S11" s="4" t="n">
        <v>0</v>
      </c>
      <c r="T11" s="4">
        <f>AVERAGE(B11:S11)</f>
        <v/>
      </c>
    </row>
    <row r="12" ht="22" customHeight="1">
      <c r="A12" s="4" t="inlineStr">
        <is>
          <t>DevOps / Security Engineer</t>
        </is>
      </c>
      <c r="B12" s="4" t="n">
        <v>0</v>
      </c>
      <c r="C12" s="4" t="n">
        <v>0</v>
      </c>
      <c r="D12" s="4" t="n">
        <v>0</v>
      </c>
      <c r="E12" s="4" t="n">
        <v>0.25</v>
      </c>
      <c r="F12" s="4" t="n">
        <v>0.25</v>
      </c>
      <c r="G12" s="4" t="n">
        <v>0.5</v>
      </c>
      <c r="H12" s="4" t="n">
        <v>0.5</v>
      </c>
      <c r="I12" s="4" t="n">
        <v>0.5</v>
      </c>
      <c r="J12" s="4" t="n">
        <v>0.5</v>
      </c>
      <c r="K12" s="4" t="n">
        <v>0.5</v>
      </c>
      <c r="L12" s="4" t="n">
        <v>0.5</v>
      </c>
      <c r="M12" s="4" t="n">
        <v>0.5</v>
      </c>
      <c r="N12" s="4" t="n">
        <v>0.5</v>
      </c>
      <c r="O12" s="4" t="n">
        <v>0.5</v>
      </c>
      <c r="P12" s="4" t="n">
        <v>0.5</v>
      </c>
      <c r="Q12" s="4" t="n">
        <v>0.5</v>
      </c>
      <c r="R12" s="4" t="n">
        <v>0.25</v>
      </c>
      <c r="S12" s="4" t="n">
        <v>0.25</v>
      </c>
      <c r="T12" s="4">
        <f>AVERAGE(B12:S12)</f>
        <v/>
      </c>
    </row>
    <row r="13" ht="22" customHeight="1">
      <c r="A13" s="5" t="inlineStr">
        <is>
          <t>Total FTE</t>
        </is>
      </c>
      <c r="B13" s="16">
        <f>SUM(B4:B12)</f>
        <v/>
      </c>
      <c r="C13" s="16">
        <f>SUM(C4:C12)</f>
        <v/>
      </c>
      <c r="D13" s="16">
        <f>SUM(D4:D12)</f>
        <v/>
      </c>
      <c r="E13" s="16">
        <f>SUM(E4:E12)</f>
        <v/>
      </c>
      <c r="F13" s="16">
        <f>SUM(F4:F12)</f>
        <v/>
      </c>
      <c r="G13" s="16">
        <f>SUM(G4:G12)</f>
        <v/>
      </c>
      <c r="H13" s="16">
        <f>SUM(H4:H12)</f>
        <v/>
      </c>
      <c r="I13" s="16">
        <f>SUM(I4:I12)</f>
        <v/>
      </c>
      <c r="J13" s="16">
        <f>SUM(J4:J12)</f>
        <v/>
      </c>
      <c r="K13" s="16">
        <f>SUM(K4:K12)</f>
        <v/>
      </c>
      <c r="L13" s="16">
        <f>SUM(L4:L12)</f>
        <v/>
      </c>
      <c r="M13" s="16">
        <f>SUM(M4:M12)</f>
        <v/>
      </c>
      <c r="N13" s="16">
        <f>SUM(N4:N12)</f>
        <v/>
      </c>
      <c r="O13" s="16">
        <f>SUM(O4:O12)</f>
        <v/>
      </c>
      <c r="P13" s="16">
        <f>SUM(P4:P12)</f>
        <v/>
      </c>
      <c r="Q13" s="16">
        <f>SUM(Q4:Q12)</f>
        <v/>
      </c>
      <c r="R13" s="16">
        <f>SUM(R4:R12)</f>
        <v/>
      </c>
      <c r="S13" s="16">
        <f>SUM(S4:S12)</f>
        <v/>
      </c>
      <c r="T13" s="16">
        <f>SUM(T4:T12)</f>
        <v/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K8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8" customWidth="1" min="1" max="1"/>
    <col width="16" customWidth="1" min="2" max="2"/>
    <col width="22" customWidth="1" min="3" max="3"/>
    <col width="16" customWidth="1" min="4" max="4"/>
    <col width="24" customWidth="1" min="5" max="5"/>
    <col width="16" customWidth="1" min="6" max="6"/>
    <col width="14" customWidth="1" min="7" max="7"/>
    <col width="16" customWidth="1" min="8" max="8"/>
    <col width="16" customWidth="1" min="9" max="9"/>
    <col width="18" customWidth="1" min="10" max="10"/>
    <col width="12" customWidth="1" min="11" max="11"/>
  </cols>
  <sheetData>
    <row r="1" ht="22" customHeight="1">
      <c r="A1" s="1" t="inlineStr">
        <is>
          <t>Revenue Forecast</t>
        </is>
      </c>
    </row>
    <row r="2" ht="22" customHeight="1">
      <c r="A2" s="2" t="inlineStr">
        <is>
          <t>Base-case commercial planning forecast. Validate with customer discovery and accountant review.</t>
        </is>
      </c>
    </row>
    <row r="3" ht="22" customHeight="1">
      <c r="A3" s="3" t="inlineStr">
        <is>
          <t>Year</t>
        </is>
      </c>
      <c r="B3" s="3" t="inlineStr">
        <is>
          <t>Paying customers</t>
        </is>
      </c>
      <c r="C3" s="3" t="inlineStr">
        <is>
          <t>Average ARR per customer</t>
        </is>
      </c>
      <c r="D3" s="3" t="inlineStr">
        <is>
          <t>SaaS ARR</t>
        </is>
      </c>
      <c r="E3" s="3" t="inlineStr">
        <is>
          <t>Implementation / services revenue</t>
        </is>
      </c>
      <c r="F3" s="3" t="inlineStr">
        <is>
          <t>Total revenue</t>
        </is>
      </c>
      <c r="G3" s="3" t="inlineStr">
        <is>
          <t>Direct costs</t>
        </is>
      </c>
      <c r="H3" s="3" t="inlineStr">
        <is>
          <t>Gross profit</t>
        </is>
      </c>
      <c r="I3" s="3" t="inlineStr">
        <is>
          <t>Core opex</t>
        </is>
      </c>
      <c r="J3" s="3" t="inlineStr">
        <is>
          <t>Indicative EBITDA</t>
        </is>
      </c>
      <c r="K3" s="3" t="inlineStr">
        <is>
          <t>Direct FTE</t>
        </is>
      </c>
    </row>
    <row r="4" ht="22" customHeight="1">
      <c r="A4" s="4" t="inlineStr">
        <is>
          <t>Y1 build / pilots</t>
        </is>
      </c>
      <c r="B4" s="4" t="n">
        <v>5</v>
      </c>
      <c r="C4" s="11" t="n">
        <v>12000</v>
      </c>
      <c r="D4" s="11">
        <f>B4*C4</f>
        <v/>
      </c>
      <c r="E4" s="11" t="n">
        <v>15000</v>
      </c>
      <c r="F4" s="11">
        <f>D4+E4</f>
        <v/>
      </c>
      <c r="G4" s="11">
        <f>F4*0.25</f>
        <v/>
      </c>
      <c r="H4" s="11">
        <f>F4-G4</f>
        <v/>
      </c>
      <c r="I4" s="11" t="n">
        <v>742500</v>
      </c>
      <c r="J4" s="11">
        <f>H4-I4</f>
        <v/>
      </c>
      <c r="K4" s="4" t="n">
        <v>8</v>
      </c>
    </row>
    <row r="5" ht="22" customHeight="1">
      <c r="A5" s="4" t="inlineStr">
        <is>
          <t>Y2 launch</t>
        </is>
      </c>
      <c r="B5" s="4" t="n">
        <v>30</v>
      </c>
      <c r="C5" s="11" t="n">
        <v>8000</v>
      </c>
      <c r="D5" s="11">
        <f>B5*C5</f>
        <v/>
      </c>
      <c r="E5" s="11" t="n">
        <v>90000</v>
      </c>
      <c r="F5" s="11">
        <f>D5+E5</f>
        <v/>
      </c>
      <c r="G5" s="11">
        <f>F5*0.20</f>
        <v/>
      </c>
      <c r="H5" s="11">
        <f>F5-G5</f>
        <v/>
      </c>
      <c r="I5" s="11" t="n">
        <v>600000</v>
      </c>
      <c r="J5" s="11">
        <f>H5-I5</f>
        <v/>
      </c>
      <c r="K5" s="4" t="n">
        <v>10</v>
      </c>
    </row>
    <row r="6" ht="22" customHeight="1">
      <c r="A6" s="4" t="inlineStr">
        <is>
          <t>Y3 scale</t>
        </is>
      </c>
      <c r="B6" s="4" t="n">
        <v>90</v>
      </c>
      <c r="C6" s="11" t="n">
        <v>9000</v>
      </c>
      <c r="D6" s="11">
        <f>B6*C6</f>
        <v/>
      </c>
      <c r="E6" s="11" t="n">
        <v>220000</v>
      </c>
      <c r="F6" s="11">
        <f>D6+E6</f>
        <v/>
      </c>
      <c r="G6" s="11">
        <f>F6*0.18</f>
        <v/>
      </c>
      <c r="H6" s="11">
        <f>F6-G6</f>
        <v/>
      </c>
      <c r="I6" s="11" t="n">
        <v>850000</v>
      </c>
      <c r="J6" s="11">
        <f>H6-I6</f>
        <v/>
      </c>
      <c r="K6" s="4" t="n">
        <v>15</v>
      </c>
    </row>
    <row r="7" ht="22" customHeight="1">
      <c r="A7" s="4" t="inlineStr">
        <is>
          <t>Y4 international</t>
        </is>
      </c>
      <c r="B7" s="4" t="n">
        <v>180</v>
      </c>
      <c r="C7" s="11" t="n">
        <v>10000</v>
      </c>
      <c r="D7" s="11">
        <f>B7*C7</f>
        <v/>
      </c>
      <c r="E7" s="11" t="n">
        <v>360000</v>
      </c>
      <c r="F7" s="11">
        <f>D7+E7</f>
        <v/>
      </c>
      <c r="G7" s="11">
        <f>F7*0.16</f>
        <v/>
      </c>
      <c r="H7" s="11">
        <f>F7-G7</f>
        <v/>
      </c>
      <c r="I7" s="11" t="n">
        <v>1200000</v>
      </c>
      <c r="J7" s="11">
        <f>H7-I7</f>
        <v/>
      </c>
      <c r="K7" s="4" t="n">
        <v>20</v>
      </c>
    </row>
    <row r="8" ht="22" customHeight="1">
      <c r="A8" s="4" t="inlineStr">
        <is>
          <t>Y5 maturity</t>
        </is>
      </c>
      <c r="B8" s="4" t="n">
        <v>300</v>
      </c>
      <c r="C8" s="11" t="n">
        <v>12000</v>
      </c>
      <c r="D8" s="11">
        <f>B8*C8</f>
        <v/>
      </c>
      <c r="E8" s="11" t="n">
        <v>500000</v>
      </c>
      <c r="F8" s="11">
        <f>D8+E8</f>
        <v/>
      </c>
      <c r="G8" s="11">
        <f>F8*0.15</f>
        <v/>
      </c>
      <c r="H8" s="11">
        <f>F8-G8</f>
        <v/>
      </c>
      <c r="I8" s="11" t="n">
        <v>1750000</v>
      </c>
      <c r="J8" s="11">
        <f>H8-I8</f>
        <v/>
      </c>
      <c r="K8" s="4" t="n">
        <v>25</v>
      </c>
    </row>
  </sheetData>
  <pageMargins left="0.75" right="0.75" top="1" bottom="1" header="0.5" footer="0.5"/>
  <drawing xmlns:r="http://schemas.openxmlformats.org/officeDocument/2006/relationships" r:id="rId1"/>
  <tableParts count="1">
    <tablePart xmlns:r="http://schemas.openxmlformats.org/officeDocument/2006/relationships" r:id="rId2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2026-06-18T15:14:42Z</dcterms:created>
  <dcterms:modified xmlns:dcterms="http://purl.org/dc/terms/" xmlns:xsi="http://www.w3.org/2001/XMLSchema-instance" xsi:type="dcterms:W3CDTF">2026-06-18T15:14:43Z</dcterms:modified>
</cp:coreProperties>
</file>